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velopment Team\Website\Content &amp; Design\Content\About Us\Partner with us\Grants\New CLS\"/>
    </mc:Choice>
  </mc:AlternateContent>
  <bookViews>
    <workbookView xWindow="0" yWindow="0" windowWidth="23016" windowHeight="8520"/>
  </bookViews>
  <sheets>
    <sheet name="Instructions" sheetId="4" r:id="rId1"/>
    <sheet name="Woodland options" sheetId="5" r:id="rId2"/>
    <sheet name="Non-Woodland options" sheetId="6" r:id="rId3"/>
    <sheet name="Access &amp; Signage options" sheetId="7" r:id="rId4"/>
    <sheet name="Glossary &amp; Definitions" sheetId="8" r:id="rId5"/>
    <sheet name="NFC Use Only" sheetId="9" r:id="rId6"/>
  </sheets>
  <definedNames>
    <definedName name="_xlnm._FilterDatabase" localSheetId="3" hidden="1">'Access &amp; Signage options'!$A$3:$K$70</definedName>
    <definedName name="_xlnm._FilterDatabase" localSheetId="2" hidden="1">'Non-Woodland options'!$A$3:$K$138</definedName>
    <definedName name="_xlnm._FilterDatabase" localSheetId="1" hidden="1">'Woodland options'!$A$3:$K$91</definedName>
    <definedName name="Costs">#REF!</definedName>
    <definedName name="op">#REF!</definedName>
    <definedName name="_xlnm.Print_Area" localSheetId="3">'Access &amp; Signage options'!$B$1:$O$71</definedName>
    <definedName name="_xlnm.Print_Area" localSheetId="0">Instructions!$A$1:$L$57</definedName>
    <definedName name="_xlnm.Print_Area" localSheetId="1">'Woodland options'!$B$1:$N$92</definedName>
    <definedName name="_xlnm.Print_Titles" localSheetId="3">'Access &amp; Signage options'!$3:$3</definedName>
    <definedName name="_xlnm.Print_Titles" localSheetId="5">'NFC Use Only'!$2:$2</definedName>
    <definedName name="_xlnm.Print_Titles" localSheetId="2">'Non-Woodland options'!$3:$3</definedName>
    <definedName name="_xlnm.Print_Titles" localSheetId="1">'Woodland options'!$3:$3</definedName>
    <definedName name="range">#REF!</definedName>
  </definedNames>
  <calcPr calcId="152511" fullCalcOnLoad="1"/>
</workbook>
</file>

<file path=xl/calcChain.xml><?xml version="1.0" encoding="utf-8"?>
<calcChain xmlns="http://schemas.openxmlformats.org/spreadsheetml/2006/main">
  <c r="I46" i="7" l="1"/>
  <c r="I47" i="7"/>
  <c r="H276" i="9"/>
  <c r="I48" i="7"/>
  <c r="I49" i="7"/>
  <c r="H278" i="9"/>
  <c r="I50" i="7"/>
  <c r="H279" i="9"/>
  <c r="N50" i="7"/>
  <c r="N49" i="7"/>
  <c r="L278" i="9"/>
  <c r="N48" i="7"/>
  <c r="N47" i="7"/>
  <c r="L276" i="9"/>
  <c r="N46" i="7"/>
  <c r="I6" i="7"/>
  <c r="H235" i="9"/>
  <c r="I7" i="7"/>
  <c r="I8" i="7"/>
  <c r="I9" i="7"/>
  <c r="I10" i="7"/>
  <c r="H239" i="9"/>
  <c r="I11" i="7"/>
  <c r="I13" i="7"/>
  <c r="H242" i="9"/>
  <c r="I14" i="7"/>
  <c r="I16" i="7"/>
  <c r="H245" i="9"/>
  <c r="I17" i="7"/>
  <c r="I18" i="7"/>
  <c r="I19" i="7"/>
  <c r="I20" i="7"/>
  <c r="H249" i="9"/>
  <c r="I21" i="7"/>
  <c r="I22" i="7"/>
  <c r="I23" i="7"/>
  <c r="I24" i="7"/>
  <c r="H253" i="9"/>
  <c r="I25" i="7"/>
  <c r="I26" i="7"/>
  <c r="I27" i="7"/>
  <c r="I28" i="7"/>
  <c r="H257" i="9"/>
  <c r="I29" i="7"/>
  <c r="H258" i="9"/>
  <c r="I31" i="7"/>
  <c r="I32" i="7"/>
  <c r="I33" i="7"/>
  <c r="I34" i="7"/>
  <c r="I35" i="7"/>
  <c r="I36" i="7"/>
  <c r="I37" i="7"/>
  <c r="I38" i="7"/>
  <c r="H267" i="9"/>
  <c r="I39" i="7"/>
  <c r="H268" i="9"/>
  <c r="I40" i="7"/>
  <c r="I41" i="7"/>
  <c r="I42" i="7"/>
  <c r="I44" i="7"/>
  <c r="I45" i="7"/>
  <c r="I52" i="7"/>
  <c r="I53" i="7"/>
  <c r="I54" i="7"/>
  <c r="H283" i="9"/>
  <c r="I56" i="7"/>
  <c r="I57" i="7"/>
  <c r="I58" i="7"/>
  <c r="I59" i="7"/>
  <c r="I60" i="7"/>
  <c r="I61" i="7"/>
  <c r="I63" i="7"/>
  <c r="I65" i="7"/>
  <c r="H294" i="9"/>
  <c r="I66" i="7"/>
  <c r="I67" i="7"/>
  <c r="I68" i="7"/>
  <c r="I69" i="7"/>
  <c r="H298" i="9"/>
  <c r="I70" i="7"/>
  <c r="I5" i="7"/>
  <c r="H234" i="9"/>
  <c r="N66" i="7"/>
  <c r="N5" i="7"/>
  <c r="L234" i="9"/>
  <c r="N6" i="7"/>
  <c r="N7" i="7"/>
  <c r="N8" i="7"/>
  <c r="N9" i="7"/>
  <c r="L238" i="9"/>
  <c r="N10" i="7"/>
  <c r="N11" i="7"/>
  <c r="N13" i="7"/>
  <c r="N14" i="7"/>
  <c r="N16" i="7"/>
  <c r="N17" i="7"/>
  <c r="N18" i="7"/>
  <c r="N19" i="7"/>
  <c r="L248" i="9"/>
  <c r="N20" i="7"/>
  <c r="N21" i="7"/>
  <c r="N22" i="7"/>
  <c r="N23" i="7"/>
  <c r="L252" i="9"/>
  <c r="N24" i="7"/>
  <c r="N25" i="7"/>
  <c r="N26" i="7"/>
  <c r="N27" i="7"/>
  <c r="L256" i="9"/>
  <c r="N28" i="7"/>
  <c r="N29" i="7"/>
  <c r="N31" i="7"/>
  <c r="N32" i="7"/>
  <c r="N33" i="7"/>
  <c r="N34" i="7"/>
  <c r="N35" i="7"/>
  <c r="N36" i="7"/>
  <c r="N37" i="7"/>
  <c r="N38" i="7"/>
  <c r="N39" i="7"/>
  <c r="N40" i="7"/>
  <c r="L269" i="9"/>
  <c r="N41" i="7"/>
  <c r="N42" i="7"/>
  <c r="N44" i="7"/>
  <c r="N45" i="7"/>
  <c r="N52" i="7"/>
  <c r="N53" i="7"/>
  <c r="N54" i="7"/>
  <c r="N56" i="7"/>
  <c r="N57" i="7"/>
  <c r="N58" i="7"/>
  <c r="N59" i="7"/>
  <c r="N60" i="7"/>
  <c r="N61" i="7"/>
  <c r="N62" i="7"/>
  <c r="N63" i="7"/>
  <c r="N65" i="7"/>
  <c r="L294" i="9"/>
  <c r="N67" i="7"/>
  <c r="N68" i="7"/>
  <c r="N69" i="7"/>
  <c r="N70" i="7"/>
  <c r="L299" i="9"/>
  <c r="F5" i="8"/>
  <c r="F6" i="8"/>
  <c r="F7" i="8"/>
  <c r="F8" i="8"/>
  <c r="F9" i="8"/>
  <c r="F10" i="8"/>
  <c r="F11" i="8"/>
  <c r="F12" i="8"/>
  <c r="F13" i="8"/>
  <c r="F14" i="8"/>
  <c r="F15" i="8"/>
  <c r="F16" i="8"/>
  <c r="F17" i="8"/>
  <c r="F18" i="8"/>
  <c r="F19" i="8"/>
  <c r="F20" i="8"/>
  <c r="F21" i="8"/>
  <c r="F23" i="8"/>
  <c r="F24" i="8"/>
  <c r="F25" i="8"/>
  <c r="F26" i="8"/>
  <c r="F27" i="8"/>
  <c r="F28" i="8"/>
  <c r="F29" i="8"/>
  <c r="F30" i="8"/>
  <c r="F31" i="8"/>
  <c r="F32" i="8"/>
  <c r="F34" i="8"/>
  <c r="F35" i="8"/>
  <c r="F36" i="8"/>
  <c r="F37" i="8"/>
  <c r="F38" i="8"/>
  <c r="F39" i="8"/>
  <c r="F40" i="8"/>
  <c r="F41" i="8"/>
  <c r="F42" i="8"/>
  <c r="F43" i="8"/>
  <c r="F44" i="8"/>
  <c r="F45" i="8"/>
  <c r="F46" i="8"/>
  <c r="F47" i="8"/>
  <c r="F48" i="8"/>
  <c r="F49" i="8"/>
  <c r="F50" i="8"/>
  <c r="F51" i="8"/>
  <c r="F53" i="8"/>
  <c r="F54" i="8"/>
  <c r="F55" i="8"/>
  <c r="F56" i="8"/>
  <c r="F57" i="8"/>
  <c r="F58" i="8"/>
  <c r="F59" i="8"/>
  <c r="F60" i="8"/>
  <c r="F61" i="8"/>
  <c r="F62" i="8"/>
  <c r="F63" i="8"/>
  <c r="F64" i="8"/>
  <c r="F65" i="8"/>
  <c r="F66" i="8"/>
  <c r="F67" i="8"/>
  <c r="F69" i="8"/>
  <c r="F70" i="8"/>
  <c r="F71" i="8"/>
  <c r="F72" i="8"/>
  <c r="F73" i="8"/>
  <c r="F74" i="8"/>
  <c r="F75" i="8"/>
  <c r="F76" i="8"/>
  <c r="F77" i="8"/>
  <c r="F78" i="8"/>
  <c r="F79" i="8"/>
  <c r="F80" i="8"/>
  <c r="F81" i="8"/>
  <c r="F82" i="8"/>
  <c r="F83" i="8"/>
  <c r="F84" i="8"/>
  <c r="F85" i="8"/>
  <c r="F86" i="8"/>
  <c r="F87" i="8"/>
  <c r="F88" i="8"/>
  <c r="F89" i="8"/>
  <c r="F90" i="8"/>
  <c r="F91" i="8"/>
  <c r="F95" i="8"/>
  <c r="F96" i="8"/>
  <c r="F97" i="8"/>
  <c r="F99" i="8"/>
  <c r="F100" i="8"/>
  <c r="F101" i="8"/>
  <c r="F102" i="8"/>
  <c r="F103" i="8"/>
  <c r="F104" i="8"/>
  <c r="F105" i="8"/>
  <c r="F106" i="8"/>
  <c r="F107" i="8"/>
  <c r="F108" i="8"/>
  <c r="F109" i="8"/>
  <c r="F110" i="8"/>
  <c r="F112" i="8"/>
  <c r="F113" i="8"/>
  <c r="F114" i="8"/>
  <c r="F115" i="8"/>
  <c r="F116" i="8"/>
  <c r="F117" i="8"/>
  <c r="F118" i="8"/>
  <c r="F119" i="8"/>
  <c r="F293" i="8"/>
  <c r="F120" i="8"/>
  <c r="F121" i="8"/>
  <c r="F122" i="8"/>
  <c r="F123" i="8"/>
  <c r="F124" i="8"/>
  <c r="F126" i="8"/>
  <c r="F127" i="8"/>
  <c r="F128" i="8"/>
  <c r="F129" i="8"/>
  <c r="F130" i="8"/>
  <c r="F131" i="8"/>
  <c r="F133" i="8"/>
  <c r="F134" i="8"/>
  <c r="F135" i="8"/>
  <c r="F136" i="8"/>
  <c r="F137" i="8"/>
  <c r="F138" i="8"/>
  <c r="F139" i="8"/>
  <c r="F140" i="8"/>
  <c r="F141" i="8"/>
  <c r="F142" i="8"/>
  <c r="F143" i="8"/>
  <c r="F144" i="8"/>
  <c r="F145" i="8"/>
  <c r="F146" i="8"/>
  <c r="F147" i="8"/>
  <c r="F148" i="8"/>
  <c r="F149" i="8"/>
  <c r="F151" i="8"/>
  <c r="F152" i="8"/>
  <c r="F153" i="8"/>
  <c r="F154" i="8"/>
  <c r="F155" i="8"/>
  <c r="F156" i="8"/>
  <c r="F157" i="8"/>
  <c r="F159" i="8"/>
  <c r="F160" i="8"/>
  <c r="F161" i="8"/>
  <c r="F162" i="8"/>
  <c r="F163" i="8"/>
  <c r="F164" i="8"/>
  <c r="F165" i="8"/>
  <c r="F166" i="8"/>
  <c r="F168" i="8"/>
  <c r="F169" i="8"/>
  <c r="F170" i="8"/>
  <c r="F171" i="8"/>
  <c r="F172" i="8"/>
  <c r="F173" i="8"/>
  <c r="F174" i="8"/>
  <c r="F176" i="8"/>
  <c r="F177" i="8"/>
  <c r="F178" i="8"/>
  <c r="F179" i="8"/>
  <c r="F181" i="8"/>
  <c r="F182" i="8"/>
  <c r="F183" i="8"/>
  <c r="F184" i="8"/>
  <c r="F185" i="8"/>
  <c r="F186" i="8"/>
  <c r="F187" i="8"/>
  <c r="F188" i="8"/>
  <c r="F189" i="8"/>
  <c r="F190" i="8"/>
  <c r="F191" i="8"/>
  <c r="F192" i="8"/>
  <c r="F194" i="8"/>
  <c r="F195" i="8"/>
  <c r="F196" i="8"/>
  <c r="F197" i="8"/>
  <c r="F198" i="8"/>
  <c r="F199" i="8"/>
  <c r="F200" i="8"/>
  <c r="F201" i="8"/>
  <c r="F203" i="8"/>
  <c r="F204" i="8"/>
  <c r="F205" i="8"/>
  <c r="F207" i="8"/>
  <c r="F208" i="8"/>
  <c r="F209" i="8"/>
  <c r="F210" i="8"/>
  <c r="F211" i="8"/>
  <c r="F212" i="8"/>
  <c r="F213" i="8"/>
  <c r="F214" i="8"/>
  <c r="F215" i="8"/>
  <c r="F216" i="8"/>
  <c r="F217" i="8"/>
  <c r="F218" i="8"/>
  <c r="F219" i="8"/>
  <c r="F220" i="8"/>
  <c r="F221" i="8"/>
  <c r="F222" i="8"/>
  <c r="F223" i="8"/>
  <c r="F225" i="8"/>
  <c r="F226" i="8"/>
  <c r="F227" i="8"/>
  <c r="F228" i="8"/>
  <c r="F232" i="8"/>
  <c r="F233" i="8"/>
  <c r="F234" i="8"/>
  <c r="F235" i="8"/>
  <c r="F236" i="8"/>
  <c r="F237" i="8"/>
  <c r="F238" i="8"/>
  <c r="F240" i="8"/>
  <c r="F241" i="8"/>
  <c r="F243" i="8"/>
  <c r="F244" i="8"/>
  <c r="F245" i="8"/>
  <c r="F246" i="8"/>
  <c r="F247" i="8"/>
  <c r="F248" i="8"/>
  <c r="F249" i="8"/>
  <c r="F250" i="8"/>
  <c r="F251" i="8"/>
  <c r="F252" i="8"/>
  <c r="F253" i="8"/>
  <c r="F254" i="8"/>
  <c r="F255" i="8"/>
  <c r="F256" i="8"/>
  <c r="F258" i="8"/>
  <c r="F259" i="8"/>
  <c r="F260" i="8"/>
  <c r="F261" i="8"/>
  <c r="F262" i="8"/>
  <c r="F263" i="8"/>
  <c r="F264" i="8"/>
  <c r="F265" i="8"/>
  <c r="F266" i="8"/>
  <c r="F267" i="8"/>
  <c r="F268" i="8"/>
  <c r="F269" i="8"/>
  <c r="F271" i="8"/>
  <c r="F272" i="8"/>
  <c r="F279" i="8"/>
  <c r="F280" i="8"/>
  <c r="F281" i="8"/>
  <c r="F283" i="8"/>
  <c r="F284" i="8"/>
  <c r="F285" i="8"/>
  <c r="F286" i="8"/>
  <c r="F287" i="8"/>
  <c r="F289" i="8"/>
  <c r="F290" i="8"/>
  <c r="F292" i="8"/>
  <c r="F294" i="8"/>
  <c r="F295" i="8"/>
  <c r="F296" i="8"/>
  <c r="F297" i="8"/>
  <c r="D41" i="4"/>
  <c r="D42" i="4"/>
  <c r="D43" i="4"/>
  <c r="I45" i="4"/>
  <c r="H5" i="9"/>
  <c r="H7" i="9"/>
  <c r="H10" i="9"/>
  <c r="I11" i="5"/>
  <c r="I12" i="5"/>
  <c r="I13" i="5"/>
  <c r="I14" i="5"/>
  <c r="I20" i="5"/>
  <c r="H20" i="9"/>
  <c r="I21" i="5"/>
  <c r="H21" i="9"/>
  <c r="I23" i="5"/>
  <c r="I24" i="5"/>
  <c r="I25" i="5"/>
  <c r="H25" i="9"/>
  <c r="I26" i="5"/>
  <c r="I27" i="5"/>
  <c r="I28" i="5"/>
  <c r="I29" i="5"/>
  <c r="H29" i="9"/>
  <c r="I30" i="5"/>
  <c r="I31" i="5"/>
  <c r="I32" i="5"/>
  <c r="I33" i="5"/>
  <c r="I34" i="5"/>
  <c r="I35" i="5"/>
  <c r="I36" i="5"/>
  <c r="I37" i="5"/>
  <c r="H37" i="9"/>
  <c r="I38" i="5"/>
  <c r="I39" i="5"/>
  <c r="H39" i="9"/>
  <c r="I40" i="5"/>
  <c r="I41" i="5"/>
  <c r="H41" i="9"/>
  <c r="I42" i="5"/>
  <c r="I43" i="5"/>
  <c r="H43" i="9"/>
  <c r="I44" i="5"/>
  <c r="I45" i="5"/>
  <c r="H45" i="9"/>
  <c r="I46" i="5"/>
  <c r="I47" i="5"/>
  <c r="H47" i="9"/>
  <c r="I48" i="5"/>
  <c r="I49" i="5"/>
  <c r="I50" i="5"/>
  <c r="I51" i="5"/>
  <c r="I53" i="5"/>
  <c r="I54" i="5"/>
  <c r="H54" i="9"/>
  <c r="I55" i="5"/>
  <c r="H55" i="9"/>
  <c r="I56" i="5"/>
  <c r="I57" i="5"/>
  <c r="I58" i="5"/>
  <c r="H58" i="9"/>
  <c r="I59" i="5"/>
  <c r="H59" i="9"/>
  <c r="I60" i="5"/>
  <c r="I61" i="5"/>
  <c r="D62" i="5"/>
  <c r="I62" i="5"/>
  <c r="D63" i="5"/>
  <c r="D64" i="5"/>
  <c r="I64" i="5"/>
  <c r="H64" i="9"/>
  <c r="I65" i="5"/>
  <c r="H65" i="9"/>
  <c r="I66" i="5"/>
  <c r="I67" i="5"/>
  <c r="H67" i="9"/>
  <c r="I69" i="5"/>
  <c r="I70" i="5"/>
  <c r="I71" i="5"/>
  <c r="I72" i="5"/>
  <c r="H72" i="9"/>
  <c r="I73" i="5"/>
  <c r="I74" i="5"/>
  <c r="H74" i="9"/>
  <c r="I75" i="5"/>
  <c r="I76" i="5"/>
  <c r="H76" i="9"/>
  <c r="I77" i="5"/>
  <c r="I78" i="5"/>
  <c r="I79" i="5"/>
  <c r="I80" i="5"/>
  <c r="H80" i="9"/>
  <c r="I81" i="5"/>
  <c r="I82" i="5"/>
  <c r="I83" i="5"/>
  <c r="I84" i="5"/>
  <c r="H84" i="9"/>
  <c r="I85" i="5"/>
  <c r="I86" i="5"/>
  <c r="I87" i="5"/>
  <c r="I88" i="5"/>
  <c r="H88" i="9"/>
  <c r="I89" i="5"/>
  <c r="I90" i="5"/>
  <c r="I91" i="5"/>
  <c r="H97" i="9"/>
  <c r="H98" i="9"/>
  <c r="I9" i="6"/>
  <c r="I10" i="6"/>
  <c r="H101" i="9"/>
  <c r="I11" i="6"/>
  <c r="H102" i="9"/>
  <c r="I12" i="6"/>
  <c r="H103" i="9"/>
  <c r="I13" i="6"/>
  <c r="H104" i="9"/>
  <c r="I14" i="6"/>
  <c r="I15" i="6"/>
  <c r="H106" i="9"/>
  <c r="I16" i="6"/>
  <c r="I17" i="6"/>
  <c r="H108" i="9"/>
  <c r="I20" i="6"/>
  <c r="I22" i="6"/>
  <c r="H113" i="9"/>
  <c r="I23" i="6"/>
  <c r="I24" i="6"/>
  <c r="I25" i="6"/>
  <c r="I26" i="6"/>
  <c r="H117" i="9"/>
  <c r="I27" i="6"/>
  <c r="I28" i="6"/>
  <c r="I29" i="6"/>
  <c r="H120" i="9"/>
  <c r="I30" i="6"/>
  <c r="I31" i="6"/>
  <c r="I32" i="6"/>
  <c r="I33" i="6"/>
  <c r="H124" i="9"/>
  <c r="I34" i="6"/>
  <c r="I37" i="6"/>
  <c r="H128" i="9"/>
  <c r="I38" i="6"/>
  <c r="I39" i="6"/>
  <c r="H130" i="9"/>
  <c r="I40" i="6"/>
  <c r="I41" i="6"/>
  <c r="H132" i="9"/>
  <c r="I43" i="6"/>
  <c r="I44" i="6"/>
  <c r="H135" i="9"/>
  <c r="I45" i="6"/>
  <c r="I46" i="6"/>
  <c r="H137" i="9"/>
  <c r="I47" i="6"/>
  <c r="I48" i="6"/>
  <c r="H139" i="9"/>
  <c r="I49" i="6"/>
  <c r="I50" i="6"/>
  <c r="H141" i="9"/>
  <c r="I51" i="6"/>
  <c r="I52" i="6"/>
  <c r="H143" i="9"/>
  <c r="I53" i="6"/>
  <c r="I54" i="6"/>
  <c r="H145" i="9"/>
  <c r="I55" i="6"/>
  <c r="I56" i="6"/>
  <c r="H147" i="9"/>
  <c r="I57" i="6"/>
  <c r="I58" i="6"/>
  <c r="H149" i="9"/>
  <c r="I59" i="6"/>
  <c r="I61" i="6"/>
  <c r="H152" i="9"/>
  <c r="I62" i="6"/>
  <c r="I63" i="6"/>
  <c r="H154" i="9"/>
  <c r="I64" i="6"/>
  <c r="I65" i="6"/>
  <c r="H156" i="9"/>
  <c r="I66" i="6"/>
  <c r="I67" i="6"/>
  <c r="H158" i="9"/>
  <c r="I69" i="6"/>
  <c r="I70" i="6"/>
  <c r="H161" i="9"/>
  <c r="I71" i="6"/>
  <c r="I72" i="6"/>
  <c r="H163" i="9"/>
  <c r="I73" i="6"/>
  <c r="H164" i="9"/>
  <c r="I74" i="6"/>
  <c r="H165" i="9"/>
  <c r="I75" i="6"/>
  <c r="H166" i="9"/>
  <c r="I76" i="6"/>
  <c r="H167" i="9"/>
  <c r="I78" i="6"/>
  <c r="I79" i="6"/>
  <c r="H170" i="9"/>
  <c r="I80" i="6"/>
  <c r="I81" i="6"/>
  <c r="H172" i="9"/>
  <c r="I82" i="6"/>
  <c r="I83" i="6"/>
  <c r="H174" i="9"/>
  <c r="I84" i="6"/>
  <c r="I86" i="6"/>
  <c r="H177" i="9"/>
  <c r="I87" i="6"/>
  <c r="I88" i="6"/>
  <c r="H179" i="9"/>
  <c r="I89" i="6"/>
  <c r="I91" i="6"/>
  <c r="H182" i="9"/>
  <c r="I92" i="6"/>
  <c r="I93" i="6"/>
  <c r="H184" i="9"/>
  <c r="I94" i="6"/>
  <c r="I95" i="6"/>
  <c r="H186" i="9"/>
  <c r="I96" i="6"/>
  <c r="H187" i="9"/>
  <c r="I97" i="6"/>
  <c r="H188" i="9"/>
  <c r="I98" i="6"/>
  <c r="I99" i="6"/>
  <c r="H190" i="9"/>
  <c r="I100" i="6"/>
  <c r="I101" i="6"/>
  <c r="H192" i="9"/>
  <c r="I102" i="6"/>
  <c r="H193" i="9"/>
  <c r="I104" i="6"/>
  <c r="H195" i="9"/>
  <c r="I105" i="6"/>
  <c r="I106" i="6"/>
  <c r="H197" i="9"/>
  <c r="I107" i="6"/>
  <c r="I108" i="6"/>
  <c r="I109" i="6"/>
  <c r="I110" i="6"/>
  <c r="I111" i="6"/>
  <c r="I112" i="6"/>
  <c r="I113" i="6"/>
  <c r="I114" i="6"/>
  <c r="I115" i="6"/>
  <c r="I117" i="6"/>
  <c r="I118" i="6"/>
  <c r="I119" i="6"/>
  <c r="H210" i="9"/>
  <c r="I120" i="6"/>
  <c r="H211" i="9"/>
  <c r="I121" i="6"/>
  <c r="I122" i="6"/>
  <c r="I123" i="6"/>
  <c r="H214" i="9"/>
  <c r="I124" i="6"/>
  <c r="I125" i="6"/>
  <c r="H216" i="9"/>
  <c r="I126" i="6"/>
  <c r="I127" i="6"/>
  <c r="H218" i="9"/>
  <c r="I128" i="6"/>
  <c r="H219" i="9"/>
  <c r="I129" i="6"/>
  <c r="I130" i="6"/>
  <c r="I131" i="6"/>
  <c r="H222" i="9"/>
  <c r="I132" i="6"/>
  <c r="H223" i="9"/>
  <c r="I135" i="6"/>
  <c r="H226" i="9"/>
  <c r="I136" i="6"/>
  <c r="I137" i="6"/>
  <c r="I138" i="6"/>
  <c r="H229" i="9"/>
  <c r="A275" i="9"/>
  <c r="B275" i="9"/>
  <c r="C275" i="9"/>
  <c r="D275" i="9"/>
  <c r="E275" i="9"/>
  <c r="F275" i="9"/>
  <c r="G275" i="9"/>
  <c r="H275" i="9"/>
  <c r="I275" i="9"/>
  <c r="J275" i="9"/>
  <c r="K275" i="9"/>
  <c r="L275" i="9"/>
  <c r="A276" i="9"/>
  <c r="B276" i="9"/>
  <c r="C276" i="9"/>
  <c r="D276" i="9"/>
  <c r="E276" i="9"/>
  <c r="F276" i="9"/>
  <c r="G276" i="9"/>
  <c r="I276" i="9"/>
  <c r="J276" i="9"/>
  <c r="K276" i="9"/>
  <c r="A277" i="9"/>
  <c r="B277" i="9"/>
  <c r="C277" i="9"/>
  <c r="D277" i="9"/>
  <c r="E277" i="9"/>
  <c r="F277" i="9"/>
  <c r="G277" i="9"/>
  <c r="H277" i="9"/>
  <c r="I277" i="9"/>
  <c r="J277" i="9"/>
  <c r="K277" i="9"/>
  <c r="L277" i="9"/>
  <c r="A278" i="9"/>
  <c r="B278" i="9"/>
  <c r="C278" i="9"/>
  <c r="D278" i="9"/>
  <c r="E278" i="9"/>
  <c r="F278" i="9"/>
  <c r="G278" i="9"/>
  <c r="I278" i="9"/>
  <c r="J278" i="9"/>
  <c r="K278" i="9"/>
  <c r="A279" i="9"/>
  <c r="B279" i="9"/>
  <c r="C279" i="9"/>
  <c r="D279" i="9"/>
  <c r="E279" i="9"/>
  <c r="F279" i="9"/>
  <c r="G279" i="9"/>
  <c r="I279" i="9"/>
  <c r="J279" i="9"/>
  <c r="K279" i="9"/>
  <c r="L279" i="9"/>
  <c r="G6" i="9"/>
  <c r="G7" i="9"/>
  <c r="G8" i="9"/>
  <c r="G9" i="9"/>
  <c r="G10" i="9"/>
  <c r="G11" i="9"/>
  <c r="G12" i="9"/>
  <c r="G13" i="9"/>
  <c r="G14" i="9"/>
  <c r="G15" i="9"/>
  <c r="G16" i="9"/>
  <c r="G17" i="9"/>
  <c r="G18" i="9"/>
  <c r="G19" i="9"/>
  <c r="G20" i="9"/>
  <c r="G21" i="9"/>
  <c r="G23" i="9"/>
  <c r="G24" i="9"/>
  <c r="G25" i="9"/>
  <c r="G26" i="9"/>
  <c r="G27" i="9"/>
  <c r="G28" i="9"/>
  <c r="G29" i="9"/>
  <c r="G30" i="9"/>
  <c r="G31" i="9"/>
  <c r="G32" i="9"/>
  <c r="G34" i="9"/>
  <c r="G35" i="9"/>
  <c r="G36" i="9"/>
  <c r="G37" i="9"/>
  <c r="G38" i="9"/>
  <c r="G39" i="9"/>
  <c r="G40" i="9"/>
  <c r="G41" i="9"/>
  <c r="G42" i="9"/>
  <c r="G43" i="9"/>
  <c r="G44" i="9"/>
  <c r="G45" i="9"/>
  <c r="G46" i="9"/>
  <c r="G47" i="9"/>
  <c r="G48" i="9"/>
  <c r="G49" i="9"/>
  <c r="G50" i="9"/>
  <c r="G51" i="9"/>
  <c r="G53" i="9"/>
  <c r="G54" i="9"/>
  <c r="G55" i="9"/>
  <c r="G56" i="9"/>
  <c r="G57" i="9"/>
  <c r="G58" i="9"/>
  <c r="G59" i="9"/>
  <c r="G60" i="9"/>
  <c r="G61" i="9"/>
  <c r="G62" i="9"/>
  <c r="G63" i="9"/>
  <c r="G64" i="9"/>
  <c r="G65" i="9"/>
  <c r="G66" i="9"/>
  <c r="G67" i="9"/>
  <c r="G69" i="9"/>
  <c r="G70" i="9"/>
  <c r="G71" i="9"/>
  <c r="G72" i="9"/>
  <c r="G73" i="9"/>
  <c r="G74" i="9"/>
  <c r="G75" i="9"/>
  <c r="G76" i="9"/>
  <c r="G77" i="9"/>
  <c r="G78" i="9"/>
  <c r="G79" i="9"/>
  <c r="G80" i="9"/>
  <c r="G81" i="9"/>
  <c r="G82" i="9"/>
  <c r="G83" i="9"/>
  <c r="G84" i="9"/>
  <c r="G85" i="9"/>
  <c r="G86" i="9"/>
  <c r="G87" i="9"/>
  <c r="G88" i="9"/>
  <c r="G89" i="9"/>
  <c r="G90" i="9"/>
  <c r="G91" i="9"/>
  <c r="G96" i="9"/>
  <c r="G97" i="9"/>
  <c r="G98" i="9"/>
  <c r="G100" i="9"/>
  <c r="G101" i="9"/>
  <c r="G102" i="9"/>
  <c r="G103" i="9"/>
  <c r="G104" i="9"/>
  <c r="G105" i="9"/>
  <c r="G106" i="9"/>
  <c r="G107" i="9"/>
  <c r="G108" i="9"/>
  <c r="G109" i="9"/>
  <c r="G110" i="9"/>
  <c r="G111" i="9"/>
  <c r="G113" i="9"/>
  <c r="G114" i="9"/>
  <c r="G115" i="9"/>
  <c r="G116" i="9"/>
  <c r="G117" i="9"/>
  <c r="G118" i="9"/>
  <c r="G119" i="9"/>
  <c r="G120" i="9"/>
  <c r="G121" i="9"/>
  <c r="G122" i="9"/>
  <c r="G123" i="9"/>
  <c r="G124" i="9"/>
  <c r="G125" i="9"/>
  <c r="G127" i="9"/>
  <c r="G128" i="9"/>
  <c r="G129" i="9"/>
  <c r="G130" i="9"/>
  <c r="G131" i="9"/>
  <c r="G132" i="9"/>
  <c r="G134" i="9"/>
  <c r="G135" i="9"/>
  <c r="G136" i="9"/>
  <c r="G137" i="9"/>
  <c r="G138" i="9"/>
  <c r="G139" i="9"/>
  <c r="G140" i="9"/>
  <c r="G141" i="9"/>
  <c r="G142" i="9"/>
  <c r="G143" i="9"/>
  <c r="G144" i="9"/>
  <c r="G145" i="9"/>
  <c r="G146" i="9"/>
  <c r="G147" i="9"/>
  <c r="G148" i="9"/>
  <c r="G149" i="9"/>
  <c r="G150" i="9"/>
  <c r="G152" i="9"/>
  <c r="G153" i="9"/>
  <c r="G154" i="9"/>
  <c r="G155" i="9"/>
  <c r="G156" i="9"/>
  <c r="G157" i="9"/>
  <c r="G158" i="9"/>
  <c r="G160" i="9"/>
  <c r="G161" i="9"/>
  <c r="G162" i="9"/>
  <c r="G163" i="9"/>
  <c r="G164" i="9"/>
  <c r="G165" i="9"/>
  <c r="G166" i="9"/>
  <c r="G167" i="9"/>
  <c r="G169" i="9"/>
  <c r="G170" i="9"/>
  <c r="G171" i="9"/>
  <c r="G172" i="9"/>
  <c r="G173" i="9"/>
  <c r="G174" i="9"/>
  <c r="G175" i="9"/>
  <c r="G177" i="9"/>
  <c r="G178" i="9"/>
  <c r="G179" i="9"/>
  <c r="G180" i="9"/>
  <c r="G182" i="9"/>
  <c r="G183" i="9"/>
  <c r="G184" i="9"/>
  <c r="G185" i="9"/>
  <c r="G186" i="9"/>
  <c r="G187" i="9"/>
  <c r="G188" i="9"/>
  <c r="G189" i="9"/>
  <c r="G190" i="9"/>
  <c r="G191" i="9"/>
  <c r="G192" i="9"/>
  <c r="G193" i="9"/>
  <c r="G195" i="9"/>
  <c r="G196" i="9"/>
  <c r="G197" i="9"/>
  <c r="G198" i="9"/>
  <c r="G199" i="9"/>
  <c r="G200" i="9"/>
  <c r="G201" i="9"/>
  <c r="G202" i="9"/>
  <c r="G203" i="9"/>
  <c r="G204" i="9"/>
  <c r="G205" i="9"/>
  <c r="G206" i="9"/>
  <c r="G208" i="9"/>
  <c r="G209" i="9"/>
  <c r="G210" i="9"/>
  <c r="G211" i="9"/>
  <c r="G212" i="9"/>
  <c r="G213" i="9"/>
  <c r="G214" i="9"/>
  <c r="G215" i="9"/>
  <c r="G216" i="9"/>
  <c r="G217" i="9"/>
  <c r="G218" i="9"/>
  <c r="G219" i="9"/>
  <c r="G220" i="9"/>
  <c r="G221" i="9"/>
  <c r="G222" i="9"/>
  <c r="G223" i="9"/>
  <c r="G224" i="9"/>
  <c r="G226" i="9"/>
  <c r="G227" i="9"/>
  <c r="G228" i="9"/>
  <c r="G229" i="9"/>
  <c r="G234" i="9"/>
  <c r="G235" i="9"/>
  <c r="G236" i="9"/>
  <c r="G237" i="9"/>
  <c r="G238" i="9"/>
  <c r="G239" i="9"/>
  <c r="G240" i="9"/>
  <c r="G242" i="9"/>
  <c r="G243" i="9"/>
  <c r="G245" i="9"/>
  <c r="G246" i="9"/>
  <c r="G247" i="9"/>
  <c r="G248" i="9"/>
  <c r="G249" i="9"/>
  <c r="G250" i="9"/>
  <c r="G251" i="9"/>
  <c r="G252" i="9"/>
  <c r="G253" i="9"/>
  <c r="G254" i="9"/>
  <c r="G255" i="9"/>
  <c r="G256" i="9"/>
  <c r="G257" i="9"/>
  <c r="G258" i="9"/>
  <c r="G260" i="9"/>
  <c r="G261" i="9"/>
  <c r="G262" i="9"/>
  <c r="G263" i="9"/>
  <c r="G264" i="9"/>
  <c r="G265" i="9"/>
  <c r="G266" i="9"/>
  <c r="G267" i="9"/>
  <c r="G268" i="9"/>
  <c r="G269" i="9"/>
  <c r="G270" i="9"/>
  <c r="G271" i="9"/>
  <c r="G273" i="9"/>
  <c r="G274" i="9"/>
  <c r="G281" i="9"/>
  <c r="G282" i="9"/>
  <c r="G283" i="9"/>
  <c r="G285" i="9"/>
  <c r="G286" i="9"/>
  <c r="G287" i="9"/>
  <c r="G288" i="9"/>
  <c r="G289" i="9"/>
  <c r="G290" i="9"/>
  <c r="G291" i="9"/>
  <c r="G292" i="9"/>
  <c r="G294" i="9"/>
  <c r="G295" i="9"/>
  <c r="G296" i="9"/>
  <c r="G297" i="9"/>
  <c r="G298" i="9"/>
  <c r="G299" i="9"/>
  <c r="G5" i="9"/>
  <c r="A295" i="9"/>
  <c r="B295" i="9"/>
  <c r="C295" i="9"/>
  <c r="D295" i="9"/>
  <c r="E295" i="9"/>
  <c r="F295" i="9"/>
  <c r="H295" i="9"/>
  <c r="I295" i="9"/>
  <c r="J295" i="9"/>
  <c r="K295" i="9"/>
  <c r="L295" i="9"/>
  <c r="M295" i="9"/>
  <c r="F5" i="9"/>
  <c r="F6" i="9"/>
  <c r="F7" i="9"/>
  <c r="F8" i="9"/>
  <c r="F9" i="9"/>
  <c r="F10" i="9"/>
  <c r="F11" i="9"/>
  <c r="F12" i="9"/>
  <c r="F13" i="9"/>
  <c r="F14" i="9"/>
  <c r="F15" i="9"/>
  <c r="F16" i="9"/>
  <c r="F17" i="9"/>
  <c r="F18" i="9"/>
  <c r="F19" i="9"/>
  <c r="F20" i="9"/>
  <c r="F21" i="9"/>
  <c r="F23" i="9"/>
  <c r="F24" i="9"/>
  <c r="F25" i="9"/>
  <c r="F26" i="9"/>
  <c r="F27" i="9"/>
  <c r="F28" i="9"/>
  <c r="F29" i="9"/>
  <c r="F30" i="9"/>
  <c r="F31" i="9"/>
  <c r="F32" i="9"/>
  <c r="F34" i="9"/>
  <c r="F35" i="9"/>
  <c r="F36" i="9"/>
  <c r="F37" i="9"/>
  <c r="F38" i="9"/>
  <c r="F39" i="9"/>
  <c r="F40" i="9"/>
  <c r="F41" i="9"/>
  <c r="F42" i="9"/>
  <c r="F43" i="9"/>
  <c r="F44" i="9"/>
  <c r="D1" i="9"/>
  <c r="A4" i="9"/>
  <c r="L4" i="9"/>
  <c r="A5" i="9"/>
  <c r="B5" i="9"/>
  <c r="C5" i="9"/>
  <c r="D5" i="9"/>
  <c r="E5" i="9"/>
  <c r="I5" i="9"/>
  <c r="J5" i="9"/>
  <c r="K5" i="9"/>
  <c r="N5" i="5"/>
  <c r="L5" i="9"/>
  <c r="M5" i="9"/>
  <c r="A6" i="9"/>
  <c r="B6" i="9"/>
  <c r="C6" i="9"/>
  <c r="D6" i="9"/>
  <c r="E6" i="9"/>
  <c r="H6" i="9"/>
  <c r="I6" i="9"/>
  <c r="J6" i="9"/>
  <c r="K6" i="9"/>
  <c r="N6" i="5"/>
  <c r="L6" i="9"/>
  <c r="M6" i="9"/>
  <c r="A7" i="9"/>
  <c r="B7" i="9"/>
  <c r="C7" i="9"/>
  <c r="D7" i="9"/>
  <c r="E7" i="9"/>
  <c r="I7" i="9"/>
  <c r="J7" i="9"/>
  <c r="K7" i="9"/>
  <c r="N7" i="5"/>
  <c r="L7" i="9"/>
  <c r="M7" i="9"/>
  <c r="A8" i="9"/>
  <c r="B8" i="9"/>
  <c r="C8" i="9"/>
  <c r="D8" i="9"/>
  <c r="E8" i="9"/>
  <c r="H8" i="9"/>
  <c r="I8" i="9"/>
  <c r="J8" i="9"/>
  <c r="K8" i="9"/>
  <c r="N8" i="5"/>
  <c r="L8" i="9"/>
  <c r="M8" i="9"/>
  <c r="A9" i="9"/>
  <c r="B9" i="9"/>
  <c r="C9" i="9"/>
  <c r="D9" i="9"/>
  <c r="E9" i="9"/>
  <c r="H9" i="9"/>
  <c r="I9" i="9"/>
  <c r="J9" i="9"/>
  <c r="K9" i="9"/>
  <c r="N9" i="5"/>
  <c r="L9" i="9"/>
  <c r="M9" i="9"/>
  <c r="A10" i="9"/>
  <c r="B10" i="9"/>
  <c r="C10" i="9"/>
  <c r="D10" i="9"/>
  <c r="E10" i="9"/>
  <c r="I10" i="9"/>
  <c r="J10" i="9"/>
  <c r="K10" i="9"/>
  <c r="N10" i="5"/>
  <c r="L10" i="9"/>
  <c r="M10" i="9"/>
  <c r="A11" i="9"/>
  <c r="B11" i="9"/>
  <c r="C11" i="9"/>
  <c r="D11" i="9"/>
  <c r="E11" i="9"/>
  <c r="H11" i="9"/>
  <c r="I11" i="9"/>
  <c r="J11" i="9"/>
  <c r="K11" i="9"/>
  <c r="N11" i="5"/>
  <c r="L11" i="9"/>
  <c r="M11" i="9"/>
  <c r="A12" i="9"/>
  <c r="B12" i="9"/>
  <c r="C12" i="9"/>
  <c r="D12" i="9"/>
  <c r="E12" i="9"/>
  <c r="H12" i="9"/>
  <c r="I12" i="9"/>
  <c r="J12" i="9"/>
  <c r="K12" i="9"/>
  <c r="N12" i="5"/>
  <c r="L12" i="9"/>
  <c r="M12" i="9"/>
  <c r="A13" i="9"/>
  <c r="B13" i="9"/>
  <c r="C13" i="9"/>
  <c r="D13" i="9"/>
  <c r="E13" i="9"/>
  <c r="H13" i="9"/>
  <c r="I13" i="9"/>
  <c r="J13" i="9"/>
  <c r="K13" i="9"/>
  <c r="N13" i="5"/>
  <c r="L13" i="9"/>
  <c r="M13" i="9"/>
  <c r="A14" i="9"/>
  <c r="B14" i="9"/>
  <c r="C14" i="9"/>
  <c r="D14" i="9"/>
  <c r="E14" i="9"/>
  <c r="H14" i="9"/>
  <c r="I14" i="9"/>
  <c r="J14" i="9"/>
  <c r="K14" i="9"/>
  <c r="N14" i="5"/>
  <c r="L14" i="9"/>
  <c r="M14" i="9"/>
  <c r="A15" i="9"/>
  <c r="B15" i="9"/>
  <c r="C15" i="9"/>
  <c r="D15" i="9"/>
  <c r="E15" i="9"/>
  <c r="H15" i="9"/>
  <c r="I15" i="9"/>
  <c r="J15" i="9"/>
  <c r="K15" i="9"/>
  <c r="N15" i="5"/>
  <c r="L15" i="9"/>
  <c r="M15" i="9"/>
  <c r="A16" i="9"/>
  <c r="B16" i="9"/>
  <c r="C16" i="9"/>
  <c r="D16" i="9"/>
  <c r="E16" i="9"/>
  <c r="I16" i="9"/>
  <c r="J16" i="9"/>
  <c r="K16" i="9"/>
  <c r="N16" i="5"/>
  <c r="L16" i="9"/>
  <c r="M16" i="9"/>
  <c r="A17" i="9"/>
  <c r="B17" i="9"/>
  <c r="C17" i="9"/>
  <c r="D17" i="9"/>
  <c r="E17" i="9"/>
  <c r="H17" i="9"/>
  <c r="I17" i="9"/>
  <c r="J17" i="9"/>
  <c r="K17" i="9"/>
  <c r="N17" i="5"/>
  <c r="L17" i="9"/>
  <c r="M17" i="9"/>
  <c r="A18" i="9"/>
  <c r="B18" i="9"/>
  <c r="C18" i="9"/>
  <c r="D18" i="9"/>
  <c r="E18" i="9"/>
  <c r="H18" i="9"/>
  <c r="I18" i="9"/>
  <c r="J18" i="9"/>
  <c r="K18" i="9"/>
  <c r="N18" i="5"/>
  <c r="L18" i="9"/>
  <c r="M18" i="9"/>
  <c r="A19" i="9"/>
  <c r="B19" i="9"/>
  <c r="C19" i="9"/>
  <c r="D19" i="9"/>
  <c r="E19" i="9"/>
  <c r="H19" i="9"/>
  <c r="I19" i="9"/>
  <c r="J19" i="9"/>
  <c r="K19" i="9"/>
  <c r="N19" i="5"/>
  <c r="L19" i="9"/>
  <c r="M19" i="9"/>
  <c r="A20" i="9"/>
  <c r="B20" i="9"/>
  <c r="C20" i="9"/>
  <c r="D20" i="9"/>
  <c r="E20" i="9"/>
  <c r="I20" i="9"/>
  <c r="J20" i="9"/>
  <c r="K20" i="9"/>
  <c r="N20" i="5"/>
  <c r="L20" i="9"/>
  <c r="M20" i="9"/>
  <c r="A21" i="9"/>
  <c r="B21" i="9"/>
  <c r="C21" i="9"/>
  <c r="D21" i="9"/>
  <c r="E21" i="9"/>
  <c r="I21" i="9"/>
  <c r="J21" i="9"/>
  <c r="K21" i="9"/>
  <c r="N21" i="5"/>
  <c r="L21" i="9"/>
  <c r="M21" i="9"/>
  <c r="A22" i="9"/>
  <c r="L22" i="9"/>
  <c r="A23" i="9"/>
  <c r="B23" i="9"/>
  <c r="C23" i="9"/>
  <c r="D23" i="9"/>
  <c r="E23" i="9"/>
  <c r="H23" i="9"/>
  <c r="I23" i="9"/>
  <c r="J23" i="9"/>
  <c r="K23" i="9"/>
  <c r="N23" i="5"/>
  <c r="L23" i="9"/>
  <c r="M23" i="9"/>
  <c r="A24" i="9"/>
  <c r="B24" i="9"/>
  <c r="C24" i="9"/>
  <c r="D24" i="9"/>
  <c r="E24" i="9"/>
  <c r="H24" i="9"/>
  <c r="I24" i="9"/>
  <c r="J24" i="9"/>
  <c r="K24" i="9"/>
  <c r="N24" i="5"/>
  <c r="L24" i="9"/>
  <c r="M24" i="9"/>
  <c r="A25" i="9"/>
  <c r="B25" i="9"/>
  <c r="C25" i="9"/>
  <c r="D25" i="9"/>
  <c r="E25" i="9"/>
  <c r="I25" i="9"/>
  <c r="J25" i="9"/>
  <c r="K25" i="9"/>
  <c r="N25" i="5"/>
  <c r="L25" i="9"/>
  <c r="M25" i="9"/>
  <c r="A26" i="9"/>
  <c r="B26" i="9"/>
  <c r="C26" i="9"/>
  <c r="D26" i="9"/>
  <c r="E26" i="9"/>
  <c r="H26" i="9"/>
  <c r="I26" i="9"/>
  <c r="J26" i="9"/>
  <c r="K26" i="9"/>
  <c r="N26" i="5"/>
  <c r="L26" i="9"/>
  <c r="M26" i="9"/>
  <c r="A27" i="9"/>
  <c r="B27" i="9"/>
  <c r="C27" i="9"/>
  <c r="D27" i="9"/>
  <c r="E27" i="9"/>
  <c r="H27" i="9"/>
  <c r="I27" i="9"/>
  <c r="J27" i="9"/>
  <c r="K27" i="9"/>
  <c r="N27" i="5"/>
  <c r="L27" i="9"/>
  <c r="M27" i="9"/>
  <c r="A28" i="9"/>
  <c r="B28" i="9"/>
  <c r="C28" i="9"/>
  <c r="D28" i="9"/>
  <c r="E28" i="9"/>
  <c r="H28" i="9"/>
  <c r="I28" i="9"/>
  <c r="J28" i="9"/>
  <c r="K28" i="9"/>
  <c r="N28" i="5"/>
  <c r="L28" i="9"/>
  <c r="M28" i="9"/>
  <c r="A29" i="9"/>
  <c r="B29" i="9"/>
  <c r="C29" i="9"/>
  <c r="D29" i="9"/>
  <c r="E29" i="9"/>
  <c r="I29" i="9"/>
  <c r="J29" i="9"/>
  <c r="K29" i="9"/>
  <c r="N29" i="5"/>
  <c r="L29" i="9"/>
  <c r="M29" i="9"/>
  <c r="A30" i="9"/>
  <c r="B30" i="9"/>
  <c r="C30" i="9"/>
  <c r="D30" i="9"/>
  <c r="E30" i="9"/>
  <c r="H30" i="9"/>
  <c r="I30" i="9"/>
  <c r="J30" i="9"/>
  <c r="K30" i="9"/>
  <c r="N30" i="5"/>
  <c r="L30" i="9"/>
  <c r="M30" i="9"/>
  <c r="A31" i="9"/>
  <c r="B31" i="9"/>
  <c r="C31" i="9"/>
  <c r="D31" i="9"/>
  <c r="E31" i="9"/>
  <c r="H31" i="9"/>
  <c r="I31" i="9"/>
  <c r="J31" i="9"/>
  <c r="K31" i="9"/>
  <c r="N31" i="5"/>
  <c r="L31" i="9"/>
  <c r="M31" i="9"/>
  <c r="A32" i="9"/>
  <c r="B32" i="9"/>
  <c r="C32" i="9"/>
  <c r="D32" i="9"/>
  <c r="E32" i="9"/>
  <c r="H32" i="9"/>
  <c r="I32" i="9"/>
  <c r="J32" i="9"/>
  <c r="K32" i="9"/>
  <c r="N32" i="5"/>
  <c r="L32" i="9"/>
  <c r="M32" i="9"/>
  <c r="A33" i="9"/>
  <c r="L33" i="9"/>
  <c r="A34" i="9"/>
  <c r="B34" i="9"/>
  <c r="C34" i="9"/>
  <c r="D34" i="9"/>
  <c r="E34" i="9"/>
  <c r="H34" i="9"/>
  <c r="I34" i="9"/>
  <c r="J34" i="9"/>
  <c r="K34" i="9"/>
  <c r="N34" i="5"/>
  <c r="L34" i="9"/>
  <c r="M34" i="9"/>
  <c r="A35" i="9"/>
  <c r="B35" i="9"/>
  <c r="C35" i="9"/>
  <c r="D35" i="9"/>
  <c r="E35" i="9"/>
  <c r="I35" i="9"/>
  <c r="J35" i="9"/>
  <c r="K35" i="9"/>
  <c r="N35" i="5"/>
  <c r="L35" i="9"/>
  <c r="M35" i="9"/>
  <c r="A36" i="9"/>
  <c r="B36" i="9"/>
  <c r="C36" i="9"/>
  <c r="D36" i="9"/>
  <c r="E36" i="9"/>
  <c r="H36" i="9"/>
  <c r="I36" i="9"/>
  <c r="J36" i="9"/>
  <c r="K36" i="9"/>
  <c r="N36" i="5"/>
  <c r="L36" i="9"/>
  <c r="M36" i="9"/>
  <c r="A37" i="9"/>
  <c r="B37" i="9"/>
  <c r="C37" i="9"/>
  <c r="D37" i="9"/>
  <c r="E37" i="9"/>
  <c r="I37" i="9"/>
  <c r="J37" i="9"/>
  <c r="K37" i="9"/>
  <c r="N37" i="5"/>
  <c r="L37" i="9"/>
  <c r="M37" i="9"/>
  <c r="A38" i="9"/>
  <c r="B38" i="9"/>
  <c r="C38" i="9"/>
  <c r="D38" i="9"/>
  <c r="E38" i="9"/>
  <c r="H38" i="9"/>
  <c r="I38" i="9"/>
  <c r="J38" i="9"/>
  <c r="K38" i="9"/>
  <c r="N38" i="5"/>
  <c r="L38" i="9"/>
  <c r="M38" i="9"/>
  <c r="A39" i="9"/>
  <c r="B39" i="9"/>
  <c r="C39" i="9"/>
  <c r="D39" i="9"/>
  <c r="E39" i="9"/>
  <c r="I39" i="9"/>
  <c r="J39" i="9"/>
  <c r="K39" i="9"/>
  <c r="N39" i="5"/>
  <c r="L39" i="9"/>
  <c r="M39" i="9"/>
  <c r="A40" i="9"/>
  <c r="B40" i="9"/>
  <c r="C40" i="9"/>
  <c r="D40" i="9"/>
  <c r="E40" i="9"/>
  <c r="H40" i="9"/>
  <c r="I40" i="9"/>
  <c r="J40" i="9"/>
  <c r="K40" i="9"/>
  <c r="N40" i="5"/>
  <c r="L40" i="9"/>
  <c r="M40" i="9"/>
  <c r="A41" i="9"/>
  <c r="B41" i="9"/>
  <c r="C41" i="9"/>
  <c r="D41" i="9"/>
  <c r="E41" i="9"/>
  <c r="I41" i="9"/>
  <c r="J41" i="9"/>
  <c r="K41" i="9"/>
  <c r="N41" i="5"/>
  <c r="L41" i="9"/>
  <c r="M41" i="9"/>
  <c r="A42" i="9"/>
  <c r="B42" i="9"/>
  <c r="C42" i="9"/>
  <c r="D42" i="9"/>
  <c r="E42" i="9"/>
  <c r="H42" i="9"/>
  <c r="I42" i="9"/>
  <c r="J42" i="9"/>
  <c r="K42" i="9"/>
  <c r="N42" i="5"/>
  <c r="L42" i="9"/>
  <c r="M42" i="9"/>
  <c r="A43" i="9"/>
  <c r="B43" i="9"/>
  <c r="C43" i="9"/>
  <c r="D43" i="9"/>
  <c r="E43" i="9"/>
  <c r="I43" i="9"/>
  <c r="J43" i="9"/>
  <c r="K43" i="9"/>
  <c r="N43" i="5"/>
  <c r="L43" i="9"/>
  <c r="M43" i="9"/>
  <c r="A44" i="9"/>
  <c r="B44" i="9"/>
  <c r="C44" i="9"/>
  <c r="D44" i="9"/>
  <c r="E44" i="9"/>
  <c r="H44" i="9"/>
  <c r="I44" i="9"/>
  <c r="J44" i="9"/>
  <c r="K44" i="9"/>
  <c r="N44" i="5"/>
  <c r="L44" i="9"/>
  <c r="M44" i="9"/>
  <c r="A45" i="9"/>
  <c r="B45" i="9"/>
  <c r="C45" i="9"/>
  <c r="D45" i="9"/>
  <c r="E45" i="9"/>
  <c r="F45" i="9"/>
  <c r="I45" i="9"/>
  <c r="J45" i="9"/>
  <c r="K45" i="9"/>
  <c r="N45" i="5"/>
  <c r="L45" i="9"/>
  <c r="M45" i="9"/>
  <c r="A46" i="9"/>
  <c r="B46" i="9"/>
  <c r="C46" i="9"/>
  <c r="D46" i="9"/>
  <c r="E46" i="9"/>
  <c r="F46" i="9"/>
  <c r="H46" i="9"/>
  <c r="I46" i="9"/>
  <c r="J46" i="9"/>
  <c r="K46" i="9"/>
  <c r="N46" i="5"/>
  <c r="L46" i="9"/>
  <c r="M46" i="9"/>
  <c r="A47" i="9"/>
  <c r="B47" i="9"/>
  <c r="C47" i="9"/>
  <c r="D47" i="9"/>
  <c r="E47" i="9"/>
  <c r="F47" i="9"/>
  <c r="I47" i="9"/>
  <c r="J47" i="9"/>
  <c r="K47" i="9"/>
  <c r="N47" i="5"/>
  <c r="L47" i="9"/>
  <c r="M47" i="9"/>
  <c r="A48" i="9"/>
  <c r="B48" i="9"/>
  <c r="C48" i="9"/>
  <c r="D48" i="9"/>
  <c r="E48" i="9"/>
  <c r="F48" i="9"/>
  <c r="H48" i="9"/>
  <c r="I48" i="9"/>
  <c r="J48" i="9"/>
  <c r="K48" i="9"/>
  <c r="N48" i="5"/>
  <c r="L48" i="9"/>
  <c r="M48" i="9"/>
  <c r="A49" i="9"/>
  <c r="B49" i="9"/>
  <c r="C49" i="9"/>
  <c r="D49" i="9"/>
  <c r="E49" i="9"/>
  <c r="F49" i="9"/>
  <c r="H49" i="9"/>
  <c r="I49" i="9"/>
  <c r="J49" i="9"/>
  <c r="K49" i="9"/>
  <c r="N49" i="5"/>
  <c r="L49" i="9"/>
  <c r="M49" i="9"/>
  <c r="A50" i="9"/>
  <c r="B50" i="9"/>
  <c r="C50" i="9"/>
  <c r="D50" i="9"/>
  <c r="E50" i="9"/>
  <c r="F50" i="9"/>
  <c r="H50" i="9"/>
  <c r="I50" i="9"/>
  <c r="J50" i="9"/>
  <c r="K50" i="9"/>
  <c r="N50" i="5"/>
  <c r="L50" i="9"/>
  <c r="M50" i="9"/>
  <c r="A51" i="9"/>
  <c r="B51" i="9"/>
  <c r="C51" i="9"/>
  <c r="D51" i="9"/>
  <c r="E51" i="9"/>
  <c r="F51" i="9"/>
  <c r="H51" i="9"/>
  <c r="I51" i="9"/>
  <c r="J51" i="9"/>
  <c r="K51" i="9"/>
  <c r="N51" i="5"/>
  <c r="L51" i="9"/>
  <c r="M51" i="9"/>
  <c r="A52" i="9"/>
  <c r="L52" i="9"/>
  <c r="A53" i="9"/>
  <c r="B53" i="9"/>
  <c r="C53" i="9"/>
  <c r="D53" i="9"/>
  <c r="E53" i="9"/>
  <c r="F53" i="9"/>
  <c r="H53" i="9"/>
  <c r="I53" i="9"/>
  <c r="J53" i="9"/>
  <c r="K53" i="9"/>
  <c r="N53" i="5"/>
  <c r="L53" i="9"/>
  <c r="M53" i="9"/>
  <c r="A54" i="9"/>
  <c r="B54" i="9"/>
  <c r="C54" i="9"/>
  <c r="D54" i="9"/>
  <c r="E54" i="9"/>
  <c r="F54" i="9"/>
  <c r="I54" i="9"/>
  <c r="J54" i="9"/>
  <c r="K54" i="9"/>
  <c r="N54" i="5"/>
  <c r="L54" i="9"/>
  <c r="M54" i="9"/>
  <c r="A55" i="9"/>
  <c r="B55" i="9"/>
  <c r="C55" i="9"/>
  <c r="D55" i="9"/>
  <c r="E55" i="9"/>
  <c r="F55" i="9"/>
  <c r="I55" i="9"/>
  <c r="J55" i="9"/>
  <c r="K55" i="9"/>
  <c r="N55" i="5"/>
  <c r="L55" i="9"/>
  <c r="M55" i="9"/>
  <c r="A56" i="9"/>
  <c r="B56" i="9"/>
  <c r="C56" i="9"/>
  <c r="D56" i="9"/>
  <c r="E56" i="9"/>
  <c r="F56" i="9"/>
  <c r="H56" i="9"/>
  <c r="I56" i="9"/>
  <c r="J56" i="9"/>
  <c r="K56" i="9"/>
  <c r="N56" i="5"/>
  <c r="L56" i="9"/>
  <c r="M56" i="9"/>
  <c r="A57" i="9"/>
  <c r="B57" i="9"/>
  <c r="C57" i="9"/>
  <c r="D57" i="9"/>
  <c r="E57" i="9"/>
  <c r="F57" i="9"/>
  <c r="H57" i="9"/>
  <c r="I57" i="9"/>
  <c r="J57" i="9"/>
  <c r="K57" i="9"/>
  <c r="N57" i="5"/>
  <c r="L57" i="9"/>
  <c r="M57" i="9"/>
  <c r="A58" i="9"/>
  <c r="B58" i="9"/>
  <c r="C58" i="9"/>
  <c r="D58" i="9"/>
  <c r="E58" i="9"/>
  <c r="F58" i="9"/>
  <c r="I58" i="9"/>
  <c r="J58" i="9"/>
  <c r="K58" i="9"/>
  <c r="N58" i="5"/>
  <c r="L58" i="9"/>
  <c r="M58" i="9"/>
  <c r="A59" i="9"/>
  <c r="B59" i="9"/>
  <c r="C59" i="9"/>
  <c r="D59" i="9"/>
  <c r="E59" i="9"/>
  <c r="F59" i="9"/>
  <c r="I59" i="9"/>
  <c r="J59" i="9"/>
  <c r="K59" i="9"/>
  <c r="N59" i="5"/>
  <c r="L59" i="9"/>
  <c r="M59" i="9"/>
  <c r="A60" i="9"/>
  <c r="B60" i="9"/>
  <c r="C60" i="9"/>
  <c r="D60" i="9"/>
  <c r="E60" i="9"/>
  <c r="F60" i="9"/>
  <c r="H60" i="9"/>
  <c r="I60" i="9"/>
  <c r="J60" i="9"/>
  <c r="K60" i="9"/>
  <c r="N60" i="5"/>
  <c r="L60" i="9"/>
  <c r="M60" i="9"/>
  <c r="A61" i="9"/>
  <c r="B61" i="9"/>
  <c r="C61" i="9"/>
  <c r="D61" i="9"/>
  <c r="E61" i="9"/>
  <c r="F61" i="9"/>
  <c r="H61" i="9"/>
  <c r="I61" i="9"/>
  <c r="J61" i="9"/>
  <c r="K61" i="9"/>
  <c r="N61" i="5"/>
  <c r="L61" i="9"/>
  <c r="M61" i="9"/>
  <c r="A62" i="9"/>
  <c r="B62" i="9"/>
  <c r="C62" i="9"/>
  <c r="D62" i="9"/>
  <c r="E62" i="9"/>
  <c r="F62" i="9"/>
  <c r="I62" i="9"/>
  <c r="J62" i="9"/>
  <c r="K62" i="9"/>
  <c r="N62" i="5"/>
  <c r="L62" i="9"/>
  <c r="M62" i="9"/>
  <c r="A63" i="9"/>
  <c r="B63" i="9"/>
  <c r="D63" i="9"/>
  <c r="E63" i="9"/>
  <c r="F63" i="9"/>
  <c r="I63" i="9"/>
  <c r="J63" i="9"/>
  <c r="K63" i="9"/>
  <c r="N63" i="5"/>
  <c r="L63" i="9"/>
  <c r="M63" i="9"/>
  <c r="A64" i="9"/>
  <c r="B64" i="9"/>
  <c r="C64" i="9"/>
  <c r="D64" i="9"/>
  <c r="E64" i="9"/>
  <c r="F64" i="9"/>
  <c r="I64" i="9"/>
  <c r="J64" i="9"/>
  <c r="K64" i="9"/>
  <c r="N64" i="5"/>
  <c r="L64" i="9"/>
  <c r="M64" i="9"/>
  <c r="A65" i="9"/>
  <c r="B65" i="9"/>
  <c r="C65" i="9"/>
  <c r="D65" i="9"/>
  <c r="E65" i="9"/>
  <c r="F65" i="9"/>
  <c r="I65" i="9"/>
  <c r="J65" i="9"/>
  <c r="K65" i="9"/>
  <c r="N65" i="5"/>
  <c r="L65" i="9"/>
  <c r="M65" i="9"/>
  <c r="A66" i="9"/>
  <c r="B66" i="9"/>
  <c r="C66" i="9"/>
  <c r="D66" i="9"/>
  <c r="E66" i="9"/>
  <c r="F66" i="9"/>
  <c r="H66" i="9"/>
  <c r="I66" i="9"/>
  <c r="J66" i="9"/>
  <c r="K66" i="9"/>
  <c r="N66" i="5"/>
  <c r="L66" i="9"/>
  <c r="M66" i="9"/>
  <c r="A67" i="9"/>
  <c r="B67" i="9"/>
  <c r="C67" i="9"/>
  <c r="D67" i="9"/>
  <c r="E67" i="9"/>
  <c r="F67" i="9"/>
  <c r="I67" i="9"/>
  <c r="J67" i="9"/>
  <c r="K67" i="9"/>
  <c r="N67" i="5"/>
  <c r="L67" i="9"/>
  <c r="M67" i="9"/>
  <c r="A68" i="9"/>
  <c r="L68" i="9"/>
  <c r="A69" i="9"/>
  <c r="B69" i="9"/>
  <c r="C69" i="9"/>
  <c r="D69" i="9"/>
  <c r="E69" i="9"/>
  <c r="F69" i="9"/>
  <c r="H69" i="9"/>
  <c r="I69" i="9"/>
  <c r="J69" i="9"/>
  <c r="K69" i="9"/>
  <c r="N69" i="5"/>
  <c r="L69" i="9"/>
  <c r="A70" i="9"/>
  <c r="B70" i="9"/>
  <c r="C70" i="9"/>
  <c r="D70" i="9"/>
  <c r="E70" i="9"/>
  <c r="F70" i="9"/>
  <c r="H70" i="9"/>
  <c r="I70" i="9"/>
  <c r="J70" i="9"/>
  <c r="K70" i="9"/>
  <c r="N70" i="5"/>
  <c r="L70" i="9"/>
  <c r="A71" i="9"/>
  <c r="B71" i="9"/>
  <c r="C71" i="9"/>
  <c r="D71" i="9"/>
  <c r="E71" i="9"/>
  <c r="F71" i="9"/>
  <c r="H71" i="9"/>
  <c r="I71" i="9"/>
  <c r="J71" i="9"/>
  <c r="K71" i="9"/>
  <c r="N71" i="5"/>
  <c r="L71" i="9"/>
  <c r="A72" i="9"/>
  <c r="B72" i="9"/>
  <c r="C72" i="9"/>
  <c r="D72" i="9"/>
  <c r="E72" i="9"/>
  <c r="F72" i="9"/>
  <c r="I72" i="9"/>
  <c r="J72" i="9"/>
  <c r="K72" i="9"/>
  <c r="N72" i="5"/>
  <c r="L72" i="9"/>
  <c r="A73" i="9"/>
  <c r="B73" i="9"/>
  <c r="C73" i="9"/>
  <c r="D73" i="9"/>
  <c r="E73" i="9"/>
  <c r="F73" i="9"/>
  <c r="H73" i="9"/>
  <c r="I73" i="9"/>
  <c r="J73" i="9"/>
  <c r="K73" i="9"/>
  <c r="N73" i="5"/>
  <c r="L73" i="9"/>
  <c r="A74" i="9"/>
  <c r="B74" i="9"/>
  <c r="C74" i="9"/>
  <c r="D74" i="9"/>
  <c r="E74" i="9"/>
  <c r="F74" i="9"/>
  <c r="I74" i="9"/>
  <c r="J74" i="9"/>
  <c r="K74" i="9"/>
  <c r="N74" i="5"/>
  <c r="L74" i="9"/>
  <c r="A75" i="9"/>
  <c r="B75" i="9"/>
  <c r="C75" i="9"/>
  <c r="D75" i="9"/>
  <c r="E75" i="9"/>
  <c r="F75" i="9"/>
  <c r="H75" i="9"/>
  <c r="I75" i="9"/>
  <c r="J75" i="9"/>
  <c r="K75" i="9"/>
  <c r="N75" i="5"/>
  <c r="L75" i="9"/>
  <c r="A76" i="9"/>
  <c r="B76" i="9"/>
  <c r="C76" i="9"/>
  <c r="D76" i="9"/>
  <c r="E76" i="9"/>
  <c r="F76" i="9"/>
  <c r="I76" i="9"/>
  <c r="J76" i="9"/>
  <c r="K76" i="9"/>
  <c r="N76" i="5"/>
  <c r="L76" i="9"/>
  <c r="A77" i="9"/>
  <c r="B77" i="9"/>
  <c r="C77" i="9"/>
  <c r="D77" i="9"/>
  <c r="E77" i="9"/>
  <c r="F77" i="9"/>
  <c r="H77" i="9"/>
  <c r="I77" i="9"/>
  <c r="J77" i="9"/>
  <c r="K77" i="9"/>
  <c r="N77" i="5"/>
  <c r="L77" i="9"/>
  <c r="A78" i="9"/>
  <c r="B78" i="9"/>
  <c r="C78" i="9"/>
  <c r="D78" i="9"/>
  <c r="E78" i="9"/>
  <c r="F78" i="9"/>
  <c r="H78" i="9"/>
  <c r="I78" i="9"/>
  <c r="J78" i="9"/>
  <c r="K78" i="9"/>
  <c r="N78" i="5"/>
  <c r="L78" i="9"/>
  <c r="A79" i="9"/>
  <c r="B79" i="9"/>
  <c r="C79" i="9"/>
  <c r="D79" i="9"/>
  <c r="E79" i="9"/>
  <c r="F79" i="9"/>
  <c r="H79" i="9"/>
  <c r="I79" i="9"/>
  <c r="J79" i="9"/>
  <c r="K79" i="9"/>
  <c r="N79" i="5"/>
  <c r="L79" i="9"/>
  <c r="A80" i="9"/>
  <c r="B80" i="9"/>
  <c r="C80" i="9"/>
  <c r="D80" i="9"/>
  <c r="E80" i="9"/>
  <c r="F80" i="9"/>
  <c r="I80" i="9"/>
  <c r="J80" i="9"/>
  <c r="K80" i="9"/>
  <c r="N80" i="5"/>
  <c r="L80" i="9"/>
  <c r="A81" i="9"/>
  <c r="B81" i="9"/>
  <c r="C81" i="9"/>
  <c r="D81" i="9"/>
  <c r="E81" i="9"/>
  <c r="F81" i="9"/>
  <c r="H81" i="9"/>
  <c r="I81" i="9"/>
  <c r="J81" i="9"/>
  <c r="K81" i="9"/>
  <c r="N81" i="5"/>
  <c r="L81" i="9"/>
  <c r="A82" i="9"/>
  <c r="B82" i="9"/>
  <c r="C82" i="9"/>
  <c r="D82" i="9"/>
  <c r="E82" i="9"/>
  <c r="F82" i="9"/>
  <c r="H82" i="9"/>
  <c r="I82" i="9"/>
  <c r="J82" i="9"/>
  <c r="K82" i="9"/>
  <c r="N82" i="5"/>
  <c r="L82" i="9"/>
  <c r="A83" i="9"/>
  <c r="B83" i="9"/>
  <c r="C83" i="9"/>
  <c r="D83" i="9"/>
  <c r="E83" i="9"/>
  <c r="F83" i="9"/>
  <c r="H83" i="9"/>
  <c r="I83" i="9"/>
  <c r="J83" i="9"/>
  <c r="K83" i="9"/>
  <c r="N83" i="5"/>
  <c r="L83" i="9"/>
  <c r="A84" i="9"/>
  <c r="B84" i="9"/>
  <c r="C84" i="9"/>
  <c r="D84" i="9"/>
  <c r="E84" i="9"/>
  <c r="F84" i="9"/>
  <c r="I84" i="9"/>
  <c r="J84" i="9"/>
  <c r="K84" i="9"/>
  <c r="N84" i="5"/>
  <c r="L84" i="9"/>
  <c r="A85" i="9"/>
  <c r="B85" i="9"/>
  <c r="C85" i="9"/>
  <c r="D85" i="9"/>
  <c r="E85" i="9"/>
  <c r="F85" i="9"/>
  <c r="H85" i="9"/>
  <c r="I85" i="9"/>
  <c r="J85" i="9"/>
  <c r="K85" i="9"/>
  <c r="N85" i="5"/>
  <c r="L85" i="9"/>
  <c r="A86" i="9"/>
  <c r="B86" i="9"/>
  <c r="C86" i="9"/>
  <c r="D86" i="9"/>
  <c r="E86" i="9"/>
  <c r="F86" i="9"/>
  <c r="H86" i="9"/>
  <c r="I86" i="9"/>
  <c r="J86" i="9"/>
  <c r="K86" i="9"/>
  <c r="N86" i="5"/>
  <c r="L86" i="9"/>
  <c r="A87" i="9"/>
  <c r="B87" i="9"/>
  <c r="C87" i="9"/>
  <c r="D87" i="9"/>
  <c r="E87" i="9"/>
  <c r="F87" i="9"/>
  <c r="H87" i="9"/>
  <c r="I87" i="9"/>
  <c r="J87" i="9"/>
  <c r="K87" i="9"/>
  <c r="N87" i="5"/>
  <c r="L87" i="9"/>
  <c r="A88" i="9"/>
  <c r="B88" i="9"/>
  <c r="C88" i="9"/>
  <c r="D88" i="9"/>
  <c r="E88" i="9"/>
  <c r="F88" i="9"/>
  <c r="I88" i="9"/>
  <c r="J88" i="9"/>
  <c r="K88" i="9"/>
  <c r="N88" i="5"/>
  <c r="L88" i="9"/>
  <c r="A89" i="9"/>
  <c r="B89" i="9"/>
  <c r="C89" i="9"/>
  <c r="D89" i="9"/>
  <c r="E89" i="9"/>
  <c r="F89" i="9"/>
  <c r="H89" i="9"/>
  <c r="I89" i="9"/>
  <c r="J89" i="9"/>
  <c r="K89" i="9"/>
  <c r="N89" i="5"/>
  <c r="L89" i="9"/>
  <c r="A90" i="9"/>
  <c r="B90" i="9"/>
  <c r="C90" i="9"/>
  <c r="D90" i="9"/>
  <c r="E90" i="9"/>
  <c r="F90" i="9"/>
  <c r="H90" i="9"/>
  <c r="I90" i="9"/>
  <c r="J90" i="9"/>
  <c r="K90" i="9"/>
  <c r="N90" i="5"/>
  <c r="L90" i="9"/>
  <c r="A91" i="9"/>
  <c r="B91" i="9"/>
  <c r="C91" i="9"/>
  <c r="D91" i="9"/>
  <c r="E91" i="9"/>
  <c r="F91" i="9"/>
  <c r="H91" i="9"/>
  <c r="I91" i="9"/>
  <c r="J91" i="9"/>
  <c r="K91" i="9"/>
  <c r="N91" i="5"/>
  <c r="L91" i="9"/>
  <c r="A92" i="9"/>
  <c r="A94" i="9"/>
  <c r="A95" i="9"/>
  <c r="L95" i="9"/>
  <c r="A96" i="9"/>
  <c r="B96" i="9"/>
  <c r="C96" i="9"/>
  <c r="D96" i="9"/>
  <c r="E96" i="9"/>
  <c r="F96" i="9"/>
  <c r="I96" i="9"/>
  <c r="J96" i="9"/>
  <c r="K96" i="9"/>
  <c r="N5" i="6"/>
  <c r="L96" i="9"/>
  <c r="M96" i="9"/>
  <c r="A97" i="9"/>
  <c r="B97" i="9"/>
  <c r="C97" i="9"/>
  <c r="D97" i="9"/>
  <c r="E97" i="9"/>
  <c r="F97" i="9"/>
  <c r="I97" i="9"/>
  <c r="J97" i="9"/>
  <c r="K97" i="9"/>
  <c r="N6" i="6"/>
  <c r="L97" i="9"/>
  <c r="M97" i="9"/>
  <c r="A98" i="9"/>
  <c r="B98" i="9"/>
  <c r="C98" i="9"/>
  <c r="D98" i="9"/>
  <c r="E98" i="9"/>
  <c r="F98" i="9"/>
  <c r="I98" i="9"/>
  <c r="J98" i="9"/>
  <c r="K98" i="9"/>
  <c r="N7" i="6"/>
  <c r="L98" i="9"/>
  <c r="M98" i="9"/>
  <c r="A99" i="9"/>
  <c r="L99" i="9"/>
  <c r="A100" i="9"/>
  <c r="B100" i="9"/>
  <c r="C100" i="9"/>
  <c r="D100" i="9"/>
  <c r="E100" i="9"/>
  <c r="F100" i="9"/>
  <c r="H100" i="9"/>
  <c r="I100" i="9"/>
  <c r="J100" i="9"/>
  <c r="K100" i="9"/>
  <c r="N9" i="6"/>
  <c r="L100" i="9"/>
  <c r="M100" i="9"/>
  <c r="A101" i="9"/>
  <c r="B101" i="9"/>
  <c r="C101" i="9"/>
  <c r="D101" i="9"/>
  <c r="E101" i="9"/>
  <c r="F101" i="9"/>
  <c r="I101" i="9"/>
  <c r="J101" i="9"/>
  <c r="K101" i="9"/>
  <c r="N10" i="6"/>
  <c r="L101" i="9"/>
  <c r="M101" i="9"/>
  <c r="A102" i="9"/>
  <c r="B102" i="9"/>
  <c r="C102" i="9"/>
  <c r="D102" i="9"/>
  <c r="E102" i="9"/>
  <c r="F102" i="9"/>
  <c r="I102" i="9"/>
  <c r="J102" i="9"/>
  <c r="K102" i="9"/>
  <c r="N11" i="6"/>
  <c r="L102" i="9"/>
  <c r="M102" i="9"/>
  <c r="A103" i="9"/>
  <c r="B103" i="9"/>
  <c r="C103" i="9"/>
  <c r="D103" i="9"/>
  <c r="E103" i="9"/>
  <c r="F103" i="9"/>
  <c r="I103" i="9"/>
  <c r="J103" i="9"/>
  <c r="K103" i="9"/>
  <c r="N12" i="6"/>
  <c r="L103" i="9"/>
  <c r="M103" i="9"/>
  <c r="A104" i="9"/>
  <c r="B104" i="9"/>
  <c r="C104" i="9"/>
  <c r="D104" i="9"/>
  <c r="E104" i="9"/>
  <c r="F104" i="9"/>
  <c r="I104" i="9"/>
  <c r="J104" i="9"/>
  <c r="K104" i="9"/>
  <c r="N13" i="6"/>
  <c r="L104" i="9"/>
  <c r="M104" i="9"/>
  <c r="A105" i="9"/>
  <c r="B105" i="9"/>
  <c r="C105" i="9"/>
  <c r="D105" i="9"/>
  <c r="E105" i="9"/>
  <c r="F105" i="9"/>
  <c r="H105" i="9"/>
  <c r="I105" i="9"/>
  <c r="J105" i="9"/>
  <c r="K105" i="9"/>
  <c r="N14" i="6"/>
  <c r="L105" i="9"/>
  <c r="M105" i="9"/>
  <c r="A106" i="9"/>
  <c r="B106" i="9"/>
  <c r="C106" i="9"/>
  <c r="D106" i="9"/>
  <c r="E106" i="9"/>
  <c r="F106" i="9"/>
  <c r="I106" i="9"/>
  <c r="J106" i="9"/>
  <c r="K106" i="9"/>
  <c r="N15" i="6"/>
  <c r="L106" i="9"/>
  <c r="M106" i="9"/>
  <c r="A107" i="9"/>
  <c r="B107" i="9"/>
  <c r="C107" i="9"/>
  <c r="D107" i="9"/>
  <c r="E107" i="9"/>
  <c r="F107" i="9"/>
  <c r="H107" i="9"/>
  <c r="I107" i="9"/>
  <c r="J107" i="9"/>
  <c r="K107" i="9"/>
  <c r="N16" i="6"/>
  <c r="L107" i="9"/>
  <c r="M107" i="9"/>
  <c r="A108" i="9"/>
  <c r="B108" i="9"/>
  <c r="C108" i="9"/>
  <c r="D108" i="9"/>
  <c r="E108" i="9"/>
  <c r="F108" i="9"/>
  <c r="I108" i="9"/>
  <c r="J108" i="9"/>
  <c r="K108" i="9"/>
  <c r="N17" i="6"/>
  <c r="L108" i="9"/>
  <c r="M108" i="9"/>
  <c r="A109" i="9"/>
  <c r="B109" i="9"/>
  <c r="C109" i="9"/>
  <c r="D109" i="9"/>
  <c r="E109" i="9"/>
  <c r="F109" i="9"/>
  <c r="H109" i="9"/>
  <c r="I109" i="9"/>
  <c r="J109" i="9"/>
  <c r="K109" i="9"/>
  <c r="N18" i="6"/>
  <c r="L109" i="9"/>
  <c r="M109" i="9"/>
  <c r="A110" i="9"/>
  <c r="B110" i="9"/>
  <c r="C110" i="9"/>
  <c r="D110" i="9"/>
  <c r="E110" i="9"/>
  <c r="F110" i="9"/>
  <c r="H110" i="9"/>
  <c r="I110" i="9"/>
  <c r="J110" i="9"/>
  <c r="K110" i="9"/>
  <c r="N19" i="6"/>
  <c r="L110" i="9"/>
  <c r="M110" i="9"/>
  <c r="A111" i="9"/>
  <c r="B111" i="9"/>
  <c r="C111" i="9"/>
  <c r="D111" i="9"/>
  <c r="E111" i="9"/>
  <c r="F111" i="9"/>
  <c r="H111" i="9"/>
  <c r="I111" i="9"/>
  <c r="J111" i="9"/>
  <c r="K111" i="9"/>
  <c r="N20" i="6"/>
  <c r="L111" i="9"/>
  <c r="M111" i="9"/>
  <c r="A112" i="9"/>
  <c r="L112" i="9"/>
  <c r="A113" i="9"/>
  <c r="B113" i="9"/>
  <c r="C113" i="9"/>
  <c r="D113" i="9"/>
  <c r="E113" i="9"/>
  <c r="F113" i="9"/>
  <c r="I113" i="9"/>
  <c r="J113" i="9"/>
  <c r="K113" i="9"/>
  <c r="N22" i="6"/>
  <c r="L113" i="9"/>
  <c r="M113" i="9"/>
  <c r="A114" i="9"/>
  <c r="B114" i="9"/>
  <c r="C114" i="9"/>
  <c r="D114" i="9"/>
  <c r="E114" i="9"/>
  <c r="F114" i="9"/>
  <c r="H114" i="9"/>
  <c r="I114" i="9"/>
  <c r="J114" i="9"/>
  <c r="K114" i="9"/>
  <c r="N23" i="6"/>
  <c r="L114" i="9"/>
  <c r="M114" i="9"/>
  <c r="A115" i="9"/>
  <c r="B115" i="9"/>
  <c r="C115" i="9"/>
  <c r="D115" i="9"/>
  <c r="E115" i="9"/>
  <c r="F115" i="9"/>
  <c r="H115" i="9"/>
  <c r="I115" i="9"/>
  <c r="J115" i="9"/>
  <c r="K115" i="9"/>
  <c r="N24" i="6"/>
  <c r="L115" i="9"/>
  <c r="M115" i="9"/>
  <c r="A116" i="9"/>
  <c r="B116" i="9"/>
  <c r="C116" i="9"/>
  <c r="D116" i="9"/>
  <c r="E116" i="9"/>
  <c r="F116" i="9"/>
  <c r="H116" i="9"/>
  <c r="I116" i="9"/>
  <c r="J116" i="9"/>
  <c r="K116" i="9"/>
  <c r="N25" i="6"/>
  <c r="L116" i="9"/>
  <c r="M116" i="9"/>
  <c r="A117" i="9"/>
  <c r="B117" i="9"/>
  <c r="C117" i="9"/>
  <c r="D117" i="9"/>
  <c r="E117" i="9"/>
  <c r="F117" i="9"/>
  <c r="I117" i="9"/>
  <c r="J117" i="9"/>
  <c r="K117" i="9"/>
  <c r="N26" i="6"/>
  <c r="L117" i="9"/>
  <c r="M117" i="9"/>
  <c r="A118" i="9"/>
  <c r="B118" i="9"/>
  <c r="C118" i="9"/>
  <c r="D118" i="9"/>
  <c r="E118" i="9"/>
  <c r="F118" i="9"/>
  <c r="H118" i="9"/>
  <c r="I118" i="9"/>
  <c r="J118" i="9"/>
  <c r="K118" i="9"/>
  <c r="N27" i="6"/>
  <c r="L118" i="9"/>
  <c r="M118" i="9"/>
  <c r="A119" i="9"/>
  <c r="B119" i="9"/>
  <c r="C119" i="9"/>
  <c r="D119" i="9"/>
  <c r="E119" i="9"/>
  <c r="F119" i="9"/>
  <c r="H119" i="9"/>
  <c r="I119" i="9"/>
  <c r="J119" i="9"/>
  <c r="K119" i="9"/>
  <c r="N28" i="6"/>
  <c r="L119" i="9"/>
  <c r="M119" i="9"/>
  <c r="A120" i="9"/>
  <c r="B120" i="9"/>
  <c r="C120" i="9"/>
  <c r="D120" i="9"/>
  <c r="E120" i="9"/>
  <c r="F120" i="9"/>
  <c r="I120" i="9"/>
  <c r="J120" i="9"/>
  <c r="K120" i="9"/>
  <c r="N29" i="6"/>
  <c r="L120" i="9"/>
  <c r="M120" i="9"/>
  <c r="A121" i="9"/>
  <c r="B121" i="9"/>
  <c r="C121" i="9"/>
  <c r="D121" i="9"/>
  <c r="E121" i="9"/>
  <c r="F121" i="9"/>
  <c r="H121" i="9"/>
  <c r="I121" i="9"/>
  <c r="J121" i="9"/>
  <c r="K121" i="9"/>
  <c r="N30" i="6"/>
  <c r="L121" i="9"/>
  <c r="M121" i="9"/>
  <c r="A122" i="9"/>
  <c r="B122" i="9"/>
  <c r="C122" i="9"/>
  <c r="D122" i="9"/>
  <c r="E122" i="9"/>
  <c r="F122" i="9"/>
  <c r="H122" i="9"/>
  <c r="I122" i="9"/>
  <c r="J122" i="9"/>
  <c r="K122" i="9"/>
  <c r="N31" i="6"/>
  <c r="L122" i="9"/>
  <c r="M122" i="9"/>
  <c r="A123" i="9"/>
  <c r="B123" i="9"/>
  <c r="C123" i="9"/>
  <c r="D123" i="9"/>
  <c r="E123" i="9"/>
  <c r="F123" i="9"/>
  <c r="H123" i="9"/>
  <c r="I123" i="9"/>
  <c r="J123" i="9"/>
  <c r="K123" i="9"/>
  <c r="N32" i="6"/>
  <c r="L123" i="9"/>
  <c r="M123" i="9"/>
  <c r="A124" i="9"/>
  <c r="B124" i="9"/>
  <c r="C124" i="9"/>
  <c r="D124" i="9"/>
  <c r="E124" i="9"/>
  <c r="F124" i="9"/>
  <c r="I124" i="9"/>
  <c r="J124" i="9"/>
  <c r="K124" i="9"/>
  <c r="N33" i="6"/>
  <c r="L124" i="9"/>
  <c r="M124" i="9"/>
  <c r="A125" i="9"/>
  <c r="B125" i="9"/>
  <c r="C125" i="9"/>
  <c r="D125" i="9"/>
  <c r="E125" i="9"/>
  <c r="F125" i="9"/>
  <c r="H125" i="9"/>
  <c r="I125" i="9"/>
  <c r="J125" i="9"/>
  <c r="K125" i="9"/>
  <c r="N34" i="6"/>
  <c r="L125" i="9"/>
  <c r="M125" i="9"/>
  <c r="A126" i="9"/>
  <c r="L126" i="9"/>
  <c r="A127" i="9"/>
  <c r="B127" i="9"/>
  <c r="C127" i="9"/>
  <c r="D127" i="9"/>
  <c r="E127" i="9"/>
  <c r="F127" i="9"/>
  <c r="H127" i="9"/>
  <c r="I127" i="9"/>
  <c r="J127" i="9"/>
  <c r="K127" i="9"/>
  <c r="N36" i="6"/>
  <c r="L127" i="9"/>
  <c r="M127" i="9"/>
  <c r="A128" i="9"/>
  <c r="B128" i="9"/>
  <c r="C128" i="9"/>
  <c r="D128" i="9"/>
  <c r="E128" i="9"/>
  <c r="F128" i="9"/>
  <c r="I128" i="9"/>
  <c r="J128" i="9"/>
  <c r="K128" i="9"/>
  <c r="N37" i="6"/>
  <c r="L128" i="9"/>
  <c r="M128" i="9"/>
  <c r="A129" i="9"/>
  <c r="B129" i="9"/>
  <c r="C129" i="9"/>
  <c r="D129" i="9"/>
  <c r="E129" i="9"/>
  <c r="F129" i="9"/>
  <c r="H129" i="9"/>
  <c r="I129" i="9"/>
  <c r="J129" i="9"/>
  <c r="K129" i="9"/>
  <c r="N38" i="6"/>
  <c r="L129" i="9"/>
  <c r="M129" i="9"/>
  <c r="A130" i="9"/>
  <c r="B130" i="9"/>
  <c r="C130" i="9"/>
  <c r="D130" i="9"/>
  <c r="E130" i="9"/>
  <c r="F130" i="9"/>
  <c r="I130" i="9"/>
  <c r="J130" i="9"/>
  <c r="K130" i="9"/>
  <c r="N39" i="6"/>
  <c r="L130" i="9"/>
  <c r="M130" i="9"/>
  <c r="A131" i="9"/>
  <c r="B131" i="9"/>
  <c r="C131" i="9"/>
  <c r="D131" i="9"/>
  <c r="E131" i="9"/>
  <c r="F131" i="9"/>
  <c r="H131" i="9"/>
  <c r="I131" i="9"/>
  <c r="J131" i="9"/>
  <c r="K131" i="9"/>
  <c r="N40" i="6"/>
  <c r="L131" i="9"/>
  <c r="M131" i="9"/>
  <c r="A132" i="9"/>
  <c r="B132" i="9"/>
  <c r="C132" i="9"/>
  <c r="D132" i="9"/>
  <c r="E132" i="9"/>
  <c r="F132" i="9"/>
  <c r="I132" i="9"/>
  <c r="J132" i="9"/>
  <c r="K132" i="9"/>
  <c r="N41" i="6"/>
  <c r="L132" i="9"/>
  <c r="M132" i="9"/>
  <c r="A133" i="9"/>
  <c r="L133" i="9"/>
  <c r="A134" i="9"/>
  <c r="B134" i="9"/>
  <c r="C134" i="9"/>
  <c r="D134" i="9"/>
  <c r="E134" i="9"/>
  <c r="F134" i="9"/>
  <c r="H134" i="9"/>
  <c r="I134" i="9"/>
  <c r="J134" i="9"/>
  <c r="K134" i="9"/>
  <c r="N43" i="6"/>
  <c r="L134" i="9"/>
  <c r="M134" i="9"/>
  <c r="A135" i="9"/>
  <c r="B135" i="9"/>
  <c r="C135" i="9"/>
  <c r="D135" i="9"/>
  <c r="E135" i="9"/>
  <c r="F135" i="9"/>
  <c r="I135" i="9"/>
  <c r="J135" i="9"/>
  <c r="K135" i="9"/>
  <c r="N44" i="6"/>
  <c r="L135" i="9"/>
  <c r="M135" i="9"/>
  <c r="A136" i="9"/>
  <c r="B136" i="9"/>
  <c r="C136" i="9"/>
  <c r="D136" i="9"/>
  <c r="E136" i="9"/>
  <c r="F136" i="9"/>
  <c r="H136" i="9"/>
  <c r="I136" i="9"/>
  <c r="J136" i="9"/>
  <c r="K136" i="9"/>
  <c r="N45" i="6"/>
  <c r="L136" i="9"/>
  <c r="M136" i="9"/>
  <c r="A137" i="9"/>
  <c r="B137" i="9"/>
  <c r="C137" i="9"/>
  <c r="D137" i="9"/>
  <c r="E137" i="9"/>
  <c r="F137" i="9"/>
  <c r="I137" i="9"/>
  <c r="J137" i="9"/>
  <c r="K137" i="9"/>
  <c r="N46" i="6"/>
  <c r="L137" i="9"/>
  <c r="M137" i="9"/>
  <c r="A138" i="9"/>
  <c r="B138" i="9"/>
  <c r="C138" i="9"/>
  <c r="D138" i="9"/>
  <c r="E138" i="9"/>
  <c r="F138" i="9"/>
  <c r="H138" i="9"/>
  <c r="I138" i="9"/>
  <c r="J138" i="9"/>
  <c r="K138" i="9"/>
  <c r="N47" i="6"/>
  <c r="L138" i="9"/>
  <c r="M138" i="9"/>
  <c r="A139" i="9"/>
  <c r="B139" i="9"/>
  <c r="C139" i="9"/>
  <c r="D139" i="9"/>
  <c r="E139" i="9"/>
  <c r="F139" i="9"/>
  <c r="I139" i="9"/>
  <c r="J139" i="9"/>
  <c r="K139" i="9"/>
  <c r="N48" i="6"/>
  <c r="L139" i="9"/>
  <c r="M139" i="9"/>
  <c r="A140" i="9"/>
  <c r="B140" i="9"/>
  <c r="C140" i="9"/>
  <c r="D140" i="9"/>
  <c r="E140" i="9"/>
  <c r="F140" i="9"/>
  <c r="H140" i="9"/>
  <c r="I140" i="9"/>
  <c r="J140" i="9"/>
  <c r="K140" i="9"/>
  <c r="N49" i="6"/>
  <c r="L140" i="9"/>
  <c r="M140" i="9"/>
  <c r="A141" i="9"/>
  <c r="B141" i="9"/>
  <c r="C141" i="9"/>
  <c r="D141" i="9"/>
  <c r="E141" i="9"/>
  <c r="F141" i="9"/>
  <c r="I141" i="9"/>
  <c r="J141" i="9"/>
  <c r="K141" i="9"/>
  <c r="N50" i="6"/>
  <c r="L141" i="9"/>
  <c r="M141" i="9"/>
  <c r="A142" i="9"/>
  <c r="B142" i="9"/>
  <c r="C142" i="9"/>
  <c r="D142" i="9"/>
  <c r="E142" i="9"/>
  <c r="F142" i="9"/>
  <c r="H142" i="9"/>
  <c r="I142" i="9"/>
  <c r="J142" i="9"/>
  <c r="K142" i="9"/>
  <c r="N51" i="6"/>
  <c r="L142" i="9"/>
  <c r="M142" i="9"/>
  <c r="A143" i="9"/>
  <c r="B143" i="9"/>
  <c r="C143" i="9"/>
  <c r="D143" i="9"/>
  <c r="E143" i="9"/>
  <c r="F143" i="9"/>
  <c r="I143" i="9"/>
  <c r="J143" i="9"/>
  <c r="K143" i="9"/>
  <c r="N52" i="6"/>
  <c r="L143" i="9"/>
  <c r="M143" i="9"/>
  <c r="A144" i="9"/>
  <c r="B144" i="9"/>
  <c r="C144" i="9"/>
  <c r="D144" i="9"/>
  <c r="E144" i="9"/>
  <c r="F144" i="9"/>
  <c r="H144" i="9"/>
  <c r="I144" i="9"/>
  <c r="J144" i="9"/>
  <c r="K144" i="9"/>
  <c r="N53" i="6"/>
  <c r="L144" i="9"/>
  <c r="M144" i="9"/>
  <c r="A145" i="9"/>
  <c r="B145" i="9"/>
  <c r="C145" i="9"/>
  <c r="D145" i="9"/>
  <c r="E145" i="9"/>
  <c r="F145" i="9"/>
  <c r="I145" i="9"/>
  <c r="J145" i="9"/>
  <c r="K145" i="9"/>
  <c r="N54" i="6"/>
  <c r="L145" i="9"/>
  <c r="M145" i="9"/>
  <c r="A146" i="9"/>
  <c r="B146" i="9"/>
  <c r="C146" i="9"/>
  <c r="D146" i="9"/>
  <c r="E146" i="9"/>
  <c r="F146" i="9"/>
  <c r="H146" i="9"/>
  <c r="I146" i="9"/>
  <c r="J146" i="9"/>
  <c r="K146" i="9"/>
  <c r="N55" i="6"/>
  <c r="L146" i="9"/>
  <c r="M146" i="9"/>
  <c r="A147" i="9"/>
  <c r="B147" i="9"/>
  <c r="C147" i="9"/>
  <c r="D147" i="9"/>
  <c r="E147" i="9"/>
  <c r="F147" i="9"/>
  <c r="I147" i="9"/>
  <c r="J147" i="9"/>
  <c r="K147" i="9"/>
  <c r="N56" i="6"/>
  <c r="L147" i="9"/>
  <c r="M147" i="9"/>
  <c r="A148" i="9"/>
  <c r="B148" i="9"/>
  <c r="C148" i="9"/>
  <c r="D148" i="9"/>
  <c r="E148" i="9"/>
  <c r="F148" i="9"/>
  <c r="H148" i="9"/>
  <c r="I148" i="9"/>
  <c r="J148" i="9"/>
  <c r="K148" i="9"/>
  <c r="N57" i="6"/>
  <c r="L148" i="9"/>
  <c r="M148" i="9"/>
  <c r="A149" i="9"/>
  <c r="B149" i="9"/>
  <c r="C149" i="9"/>
  <c r="D149" i="9"/>
  <c r="E149" i="9"/>
  <c r="F149" i="9"/>
  <c r="I149" i="9"/>
  <c r="J149" i="9"/>
  <c r="K149" i="9"/>
  <c r="N58" i="6"/>
  <c r="L149" i="9"/>
  <c r="M149" i="9"/>
  <c r="A150" i="9"/>
  <c r="B150" i="9"/>
  <c r="C150" i="9"/>
  <c r="D150" i="9"/>
  <c r="E150" i="9"/>
  <c r="F150" i="9"/>
  <c r="H150" i="9"/>
  <c r="I150" i="9"/>
  <c r="J150" i="9"/>
  <c r="K150" i="9"/>
  <c r="N59" i="6"/>
  <c r="L150" i="9"/>
  <c r="M150" i="9"/>
  <c r="A151" i="9"/>
  <c r="L151" i="9"/>
  <c r="A152" i="9"/>
  <c r="B152" i="9"/>
  <c r="C152" i="9"/>
  <c r="D152" i="9"/>
  <c r="E152" i="9"/>
  <c r="F152" i="9"/>
  <c r="I152" i="9"/>
  <c r="J152" i="9"/>
  <c r="K152" i="9"/>
  <c r="N61" i="6"/>
  <c r="L152" i="9"/>
  <c r="M152" i="9"/>
  <c r="A153" i="9"/>
  <c r="B153" i="9"/>
  <c r="C153" i="9"/>
  <c r="D153" i="9"/>
  <c r="E153" i="9"/>
  <c r="F153" i="9"/>
  <c r="H153" i="9"/>
  <c r="I153" i="9"/>
  <c r="J153" i="9"/>
  <c r="K153" i="9"/>
  <c r="N62" i="6"/>
  <c r="L153" i="9"/>
  <c r="M153" i="9"/>
  <c r="A154" i="9"/>
  <c r="B154" i="9"/>
  <c r="C154" i="9"/>
  <c r="D154" i="9"/>
  <c r="E154" i="9"/>
  <c r="F154" i="9"/>
  <c r="I154" i="9"/>
  <c r="J154" i="9"/>
  <c r="K154" i="9"/>
  <c r="N63" i="6"/>
  <c r="L154" i="9"/>
  <c r="M154" i="9"/>
  <c r="A155" i="9"/>
  <c r="B155" i="9"/>
  <c r="C155" i="9"/>
  <c r="D155" i="9"/>
  <c r="E155" i="9"/>
  <c r="F155" i="9"/>
  <c r="H155" i="9"/>
  <c r="I155" i="9"/>
  <c r="J155" i="9"/>
  <c r="K155" i="9"/>
  <c r="N64" i="6"/>
  <c r="L155" i="9"/>
  <c r="M155" i="9"/>
  <c r="A156" i="9"/>
  <c r="B156" i="9"/>
  <c r="C156" i="9"/>
  <c r="D156" i="9"/>
  <c r="E156" i="9"/>
  <c r="F156" i="9"/>
  <c r="I156" i="9"/>
  <c r="J156" i="9"/>
  <c r="K156" i="9"/>
  <c r="N65" i="6"/>
  <c r="L156" i="9"/>
  <c r="M156" i="9"/>
  <c r="A157" i="9"/>
  <c r="B157" i="9"/>
  <c r="C157" i="9"/>
  <c r="D157" i="9"/>
  <c r="E157" i="9"/>
  <c r="F157" i="9"/>
  <c r="H157" i="9"/>
  <c r="I157" i="9"/>
  <c r="J157" i="9"/>
  <c r="K157" i="9"/>
  <c r="N66" i="6"/>
  <c r="L157" i="9"/>
  <c r="M157" i="9"/>
  <c r="A158" i="9"/>
  <c r="B158" i="9"/>
  <c r="C158" i="9"/>
  <c r="D158" i="9"/>
  <c r="E158" i="9"/>
  <c r="F158" i="9"/>
  <c r="I158" i="9"/>
  <c r="J158" i="9"/>
  <c r="K158" i="9"/>
  <c r="N67" i="6"/>
  <c r="L158" i="9"/>
  <c r="M158" i="9"/>
  <c r="A159" i="9"/>
  <c r="L159" i="9"/>
  <c r="A160" i="9"/>
  <c r="B160" i="9"/>
  <c r="C160" i="9"/>
  <c r="D160" i="9"/>
  <c r="E160" i="9"/>
  <c r="F160" i="9"/>
  <c r="H160" i="9"/>
  <c r="I160" i="9"/>
  <c r="J160" i="9"/>
  <c r="K160" i="9"/>
  <c r="N69" i="6"/>
  <c r="L160" i="9"/>
  <c r="M160" i="9"/>
  <c r="A161" i="9"/>
  <c r="B161" i="9"/>
  <c r="C161" i="9"/>
  <c r="D161" i="9"/>
  <c r="E161" i="9"/>
  <c r="F161" i="9"/>
  <c r="I161" i="9"/>
  <c r="J161" i="9"/>
  <c r="K161" i="9"/>
  <c r="N70" i="6"/>
  <c r="L161" i="9"/>
  <c r="M161" i="9"/>
  <c r="A162" i="9"/>
  <c r="B162" i="9"/>
  <c r="C162" i="9"/>
  <c r="D162" i="9"/>
  <c r="E162" i="9"/>
  <c r="F162" i="9"/>
  <c r="H162" i="9"/>
  <c r="I162" i="9"/>
  <c r="J162" i="9"/>
  <c r="K162" i="9"/>
  <c r="N71" i="6"/>
  <c r="L162" i="9"/>
  <c r="M162" i="9"/>
  <c r="A163" i="9"/>
  <c r="B163" i="9"/>
  <c r="C163" i="9"/>
  <c r="D163" i="9"/>
  <c r="E163" i="9"/>
  <c r="F163" i="9"/>
  <c r="I163" i="9"/>
  <c r="J163" i="9"/>
  <c r="K163" i="9"/>
  <c r="N72" i="6"/>
  <c r="L163" i="9"/>
  <c r="M163" i="9"/>
  <c r="A164" i="9"/>
  <c r="B164" i="9"/>
  <c r="C164" i="9"/>
  <c r="D164" i="9"/>
  <c r="E164" i="9"/>
  <c r="F164" i="9"/>
  <c r="I164" i="9"/>
  <c r="J164" i="9"/>
  <c r="K164" i="9"/>
  <c r="N73" i="6"/>
  <c r="L164" i="9"/>
  <c r="M164" i="9"/>
  <c r="A165" i="9"/>
  <c r="B165" i="9"/>
  <c r="C165" i="9"/>
  <c r="D165" i="9"/>
  <c r="E165" i="9"/>
  <c r="F165" i="9"/>
  <c r="I165" i="9"/>
  <c r="J165" i="9"/>
  <c r="K165" i="9"/>
  <c r="N74" i="6"/>
  <c r="L165" i="9"/>
  <c r="M165" i="9"/>
  <c r="A166" i="9"/>
  <c r="B166" i="9"/>
  <c r="C166" i="9"/>
  <c r="D166" i="9"/>
  <c r="E166" i="9"/>
  <c r="F166" i="9"/>
  <c r="I166" i="9"/>
  <c r="J166" i="9"/>
  <c r="K166" i="9"/>
  <c r="N75" i="6"/>
  <c r="L166" i="9"/>
  <c r="M166" i="9"/>
  <c r="A167" i="9"/>
  <c r="B167" i="9"/>
  <c r="C167" i="9"/>
  <c r="D167" i="9"/>
  <c r="E167" i="9"/>
  <c r="F167" i="9"/>
  <c r="I167" i="9"/>
  <c r="J167" i="9"/>
  <c r="K167" i="9"/>
  <c r="N76" i="6"/>
  <c r="L167" i="9"/>
  <c r="M167" i="9"/>
  <c r="A168" i="9"/>
  <c r="L168" i="9"/>
  <c r="A169" i="9"/>
  <c r="B169" i="9"/>
  <c r="C169" i="9"/>
  <c r="D169" i="9"/>
  <c r="E169" i="9"/>
  <c r="F169" i="9"/>
  <c r="H169" i="9"/>
  <c r="I169" i="9"/>
  <c r="J169" i="9"/>
  <c r="K169" i="9"/>
  <c r="N78" i="6"/>
  <c r="L169" i="9"/>
  <c r="M169" i="9"/>
  <c r="A170" i="9"/>
  <c r="B170" i="9"/>
  <c r="C170" i="9"/>
  <c r="D170" i="9"/>
  <c r="E170" i="9"/>
  <c r="F170" i="9"/>
  <c r="I170" i="9"/>
  <c r="J170" i="9"/>
  <c r="K170" i="9"/>
  <c r="N79" i="6"/>
  <c r="L170" i="9"/>
  <c r="M170" i="9"/>
  <c r="A171" i="9"/>
  <c r="B171" i="9"/>
  <c r="C171" i="9"/>
  <c r="D171" i="9"/>
  <c r="E171" i="9"/>
  <c r="F171" i="9"/>
  <c r="H171" i="9"/>
  <c r="I171" i="9"/>
  <c r="J171" i="9"/>
  <c r="K171" i="9"/>
  <c r="N80" i="6"/>
  <c r="L171" i="9"/>
  <c r="M171" i="9"/>
  <c r="A172" i="9"/>
  <c r="B172" i="9"/>
  <c r="C172" i="9"/>
  <c r="D172" i="9"/>
  <c r="E172" i="9"/>
  <c r="F172" i="9"/>
  <c r="I172" i="9"/>
  <c r="J172" i="9"/>
  <c r="K172" i="9"/>
  <c r="N81" i="6"/>
  <c r="L172" i="9"/>
  <c r="M172" i="9"/>
  <c r="A173" i="9"/>
  <c r="B173" i="9"/>
  <c r="C173" i="9"/>
  <c r="D173" i="9"/>
  <c r="E173" i="9"/>
  <c r="F173" i="9"/>
  <c r="H173" i="9"/>
  <c r="I173" i="9"/>
  <c r="J173" i="9"/>
  <c r="K173" i="9"/>
  <c r="N82" i="6"/>
  <c r="L173" i="9"/>
  <c r="M173" i="9"/>
  <c r="A174" i="9"/>
  <c r="B174" i="9"/>
  <c r="C174" i="9"/>
  <c r="D174" i="9"/>
  <c r="E174" i="9"/>
  <c r="F174" i="9"/>
  <c r="I174" i="9"/>
  <c r="J174" i="9"/>
  <c r="K174" i="9"/>
  <c r="N83" i="6"/>
  <c r="L174" i="9"/>
  <c r="M174" i="9"/>
  <c r="A175" i="9"/>
  <c r="B175" i="9"/>
  <c r="C175" i="9"/>
  <c r="D175" i="9"/>
  <c r="E175" i="9"/>
  <c r="F175" i="9"/>
  <c r="H175" i="9"/>
  <c r="I175" i="9"/>
  <c r="J175" i="9"/>
  <c r="K175" i="9"/>
  <c r="N84" i="6"/>
  <c r="L175" i="9"/>
  <c r="M175" i="9"/>
  <c r="A176" i="9"/>
  <c r="L176" i="9"/>
  <c r="A177" i="9"/>
  <c r="B177" i="9"/>
  <c r="C177" i="9"/>
  <c r="D177" i="9"/>
  <c r="E177" i="9"/>
  <c r="F177" i="9"/>
  <c r="I177" i="9"/>
  <c r="J177" i="9"/>
  <c r="K177" i="9"/>
  <c r="N86" i="6"/>
  <c r="L177" i="9"/>
  <c r="M177" i="9"/>
  <c r="A178" i="9"/>
  <c r="B178" i="9"/>
  <c r="C178" i="9"/>
  <c r="D178" i="9"/>
  <c r="E178" i="9"/>
  <c r="F178" i="9"/>
  <c r="H178" i="9"/>
  <c r="I178" i="9"/>
  <c r="J178" i="9"/>
  <c r="K178" i="9"/>
  <c r="N87" i="6"/>
  <c r="L178" i="9"/>
  <c r="M178" i="9"/>
  <c r="A179" i="9"/>
  <c r="B179" i="9"/>
  <c r="C179" i="9"/>
  <c r="D179" i="9"/>
  <c r="E179" i="9"/>
  <c r="F179" i="9"/>
  <c r="I179" i="9"/>
  <c r="J179" i="9"/>
  <c r="K179" i="9"/>
  <c r="N88" i="6"/>
  <c r="L179" i="9"/>
  <c r="M179" i="9"/>
  <c r="A180" i="9"/>
  <c r="B180" i="9"/>
  <c r="C180" i="9"/>
  <c r="D180" i="9"/>
  <c r="E180" i="9"/>
  <c r="F180" i="9"/>
  <c r="H180" i="9"/>
  <c r="I180" i="9"/>
  <c r="J180" i="9"/>
  <c r="K180" i="9"/>
  <c r="N89" i="6"/>
  <c r="L180" i="9"/>
  <c r="M180" i="9"/>
  <c r="A181" i="9"/>
  <c r="L181" i="9"/>
  <c r="A182" i="9"/>
  <c r="B182" i="9"/>
  <c r="C182" i="9"/>
  <c r="D182" i="9"/>
  <c r="E182" i="9"/>
  <c r="F182" i="9"/>
  <c r="I182" i="9"/>
  <c r="J182" i="9"/>
  <c r="K182" i="9"/>
  <c r="N91" i="6"/>
  <c r="L182" i="9"/>
  <c r="M182" i="9"/>
  <c r="A183" i="9"/>
  <c r="B183" i="9"/>
  <c r="C183" i="9"/>
  <c r="D183" i="9"/>
  <c r="E183" i="9"/>
  <c r="F183" i="9"/>
  <c r="H183" i="9"/>
  <c r="I183" i="9"/>
  <c r="J183" i="9"/>
  <c r="K183" i="9"/>
  <c r="N92" i="6"/>
  <c r="L183" i="9"/>
  <c r="M183" i="9"/>
  <c r="A184" i="9"/>
  <c r="B184" i="9"/>
  <c r="C184" i="9"/>
  <c r="D184" i="9"/>
  <c r="E184" i="9"/>
  <c r="F184" i="9"/>
  <c r="I184" i="9"/>
  <c r="J184" i="9"/>
  <c r="K184" i="9"/>
  <c r="N93" i="6"/>
  <c r="L184" i="9"/>
  <c r="M184" i="9"/>
  <c r="A185" i="9"/>
  <c r="B185" i="9"/>
  <c r="C185" i="9"/>
  <c r="D185" i="9"/>
  <c r="E185" i="9"/>
  <c r="F185" i="9"/>
  <c r="H185" i="9"/>
  <c r="I185" i="9"/>
  <c r="J185" i="9"/>
  <c r="K185" i="9"/>
  <c r="N94" i="6"/>
  <c r="L185" i="9"/>
  <c r="M185" i="9"/>
  <c r="A186" i="9"/>
  <c r="B186" i="9"/>
  <c r="C186" i="9"/>
  <c r="D186" i="9"/>
  <c r="E186" i="9"/>
  <c r="F186" i="9"/>
  <c r="I186" i="9"/>
  <c r="J186" i="9"/>
  <c r="K186" i="9"/>
  <c r="N95" i="6"/>
  <c r="L186" i="9"/>
  <c r="M186" i="9"/>
  <c r="A187" i="9"/>
  <c r="B187" i="9"/>
  <c r="C187" i="9"/>
  <c r="D187" i="9"/>
  <c r="E187" i="9"/>
  <c r="F187" i="9"/>
  <c r="I187" i="9"/>
  <c r="J187" i="9"/>
  <c r="K187" i="9"/>
  <c r="N96" i="6"/>
  <c r="L187" i="9"/>
  <c r="M187" i="9"/>
  <c r="A188" i="9"/>
  <c r="B188" i="9"/>
  <c r="C188" i="9"/>
  <c r="D188" i="9"/>
  <c r="E188" i="9"/>
  <c r="F188" i="9"/>
  <c r="I188" i="9"/>
  <c r="J188" i="9"/>
  <c r="K188" i="9"/>
  <c r="N97" i="6"/>
  <c r="L188" i="9"/>
  <c r="M188" i="9"/>
  <c r="A189" i="9"/>
  <c r="B189" i="9"/>
  <c r="C189" i="9"/>
  <c r="D189" i="9"/>
  <c r="E189" i="9"/>
  <c r="F189" i="9"/>
  <c r="H189" i="9"/>
  <c r="I189" i="9"/>
  <c r="J189" i="9"/>
  <c r="K189" i="9"/>
  <c r="N98" i="6"/>
  <c r="L189" i="9"/>
  <c r="M189" i="9"/>
  <c r="A190" i="9"/>
  <c r="B190" i="9"/>
  <c r="C190" i="9"/>
  <c r="D190" i="9"/>
  <c r="E190" i="9"/>
  <c r="F190" i="9"/>
  <c r="I190" i="9"/>
  <c r="J190" i="9"/>
  <c r="K190" i="9"/>
  <c r="N99" i="6"/>
  <c r="L190" i="9"/>
  <c r="M190" i="9"/>
  <c r="A191" i="9"/>
  <c r="B191" i="9"/>
  <c r="C191" i="9"/>
  <c r="D191" i="9"/>
  <c r="E191" i="9"/>
  <c r="F191" i="9"/>
  <c r="H191" i="9"/>
  <c r="I191" i="9"/>
  <c r="J191" i="9"/>
  <c r="K191" i="9"/>
  <c r="N100" i="6"/>
  <c r="L191" i="9"/>
  <c r="M191" i="9"/>
  <c r="A192" i="9"/>
  <c r="B192" i="9"/>
  <c r="C192" i="9"/>
  <c r="D192" i="9"/>
  <c r="E192" i="9"/>
  <c r="F192" i="9"/>
  <c r="I192" i="9"/>
  <c r="J192" i="9"/>
  <c r="K192" i="9"/>
  <c r="N101" i="6"/>
  <c r="L192" i="9"/>
  <c r="M192" i="9"/>
  <c r="A193" i="9"/>
  <c r="B193" i="9"/>
  <c r="C193" i="9"/>
  <c r="D193" i="9"/>
  <c r="E193" i="9"/>
  <c r="F193" i="9"/>
  <c r="I193" i="9"/>
  <c r="J193" i="9"/>
  <c r="K193" i="9"/>
  <c r="N102" i="6"/>
  <c r="L193" i="9"/>
  <c r="M193" i="9"/>
  <c r="A194" i="9"/>
  <c r="L194" i="9"/>
  <c r="A195" i="9"/>
  <c r="B195" i="9"/>
  <c r="C195" i="9"/>
  <c r="D195" i="9"/>
  <c r="E195" i="9"/>
  <c r="F195" i="9"/>
  <c r="I195" i="9"/>
  <c r="J195" i="9"/>
  <c r="K195" i="9"/>
  <c r="N104" i="6"/>
  <c r="L195" i="9"/>
  <c r="M195" i="9"/>
  <c r="A196" i="9"/>
  <c r="B196" i="9"/>
  <c r="C196" i="9"/>
  <c r="D196" i="9"/>
  <c r="E196" i="9"/>
  <c r="F196" i="9"/>
  <c r="H196" i="9"/>
  <c r="I196" i="9"/>
  <c r="J196" i="9"/>
  <c r="K196" i="9"/>
  <c r="N105" i="6"/>
  <c r="L196" i="9"/>
  <c r="M196" i="9"/>
  <c r="A197" i="9"/>
  <c r="B197" i="9"/>
  <c r="C197" i="9"/>
  <c r="D197" i="9"/>
  <c r="E197" i="9"/>
  <c r="F197" i="9"/>
  <c r="I197" i="9"/>
  <c r="J197" i="9"/>
  <c r="K197" i="9"/>
  <c r="N106" i="6"/>
  <c r="L197" i="9"/>
  <c r="M197" i="9"/>
  <c r="A198" i="9"/>
  <c r="B198" i="9"/>
  <c r="C198" i="9"/>
  <c r="D198" i="9"/>
  <c r="E198" i="9"/>
  <c r="F198" i="9"/>
  <c r="H198" i="9"/>
  <c r="I198" i="9"/>
  <c r="J198" i="9"/>
  <c r="K198" i="9"/>
  <c r="N107" i="6"/>
  <c r="L198" i="9"/>
  <c r="M198" i="9"/>
  <c r="A199" i="9"/>
  <c r="B199" i="9"/>
  <c r="C199" i="9"/>
  <c r="D199" i="9"/>
  <c r="E199" i="9"/>
  <c r="F199" i="9"/>
  <c r="H199" i="9"/>
  <c r="I199" i="9"/>
  <c r="J199" i="9"/>
  <c r="K199" i="9"/>
  <c r="N108" i="6"/>
  <c r="L199" i="9"/>
  <c r="M199" i="9"/>
  <c r="A200" i="9"/>
  <c r="B200" i="9"/>
  <c r="C200" i="9"/>
  <c r="D200" i="9"/>
  <c r="E200" i="9"/>
  <c r="F200" i="9"/>
  <c r="H200" i="9"/>
  <c r="I200" i="9"/>
  <c r="J200" i="9"/>
  <c r="K200" i="9"/>
  <c r="N109" i="6"/>
  <c r="L200" i="9"/>
  <c r="M200" i="9"/>
  <c r="A201" i="9"/>
  <c r="B201" i="9"/>
  <c r="C201" i="9"/>
  <c r="D201" i="9"/>
  <c r="E201" i="9"/>
  <c r="F201" i="9"/>
  <c r="H201" i="9"/>
  <c r="I201" i="9"/>
  <c r="J201" i="9"/>
  <c r="K201" i="9"/>
  <c r="N110" i="6"/>
  <c r="L201" i="9"/>
  <c r="M201" i="9"/>
  <c r="A202" i="9"/>
  <c r="B202" i="9"/>
  <c r="C202" i="9"/>
  <c r="D202" i="9"/>
  <c r="E202" i="9"/>
  <c r="F202" i="9"/>
  <c r="H202" i="9"/>
  <c r="I202" i="9"/>
  <c r="J202" i="9"/>
  <c r="K202" i="9"/>
  <c r="N111" i="6"/>
  <c r="L202" i="9"/>
  <c r="M202" i="9"/>
  <c r="A203" i="9"/>
  <c r="B203" i="9"/>
  <c r="C203" i="9"/>
  <c r="D203" i="9"/>
  <c r="E203" i="9"/>
  <c r="F203" i="9"/>
  <c r="H203" i="9"/>
  <c r="I203" i="9"/>
  <c r="J203" i="9"/>
  <c r="K203" i="9"/>
  <c r="N112" i="6"/>
  <c r="L203" i="9"/>
  <c r="M203" i="9"/>
  <c r="A204" i="9"/>
  <c r="B204" i="9"/>
  <c r="C204" i="9"/>
  <c r="D204" i="9"/>
  <c r="E204" i="9"/>
  <c r="F204" i="9"/>
  <c r="H204" i="9"/>
  <c r="I204" i="9"/>
  <c r="J204" i="9"/>
  <c r="K204" i="9"/>
  <c r="N113" i="6"/>
  <c r="L204" i="9"/>
  <c r="M204" i="9"/>
  <c r="A205" i="9"/>
  <c r="B205" i="9"/>
  <c r="C205" i="9"/>
  <c r="D205" i="9"/>
  <c r="E205" i="9"/>
  <c r="F205" i="9"/>
  <c r="H205" i="9"/>
  <c r="I205" i="9"/>
  <c r="J205" i="9"/>
  <c r="K205" i="9"/>
  <c r="N114" i="6"/>
  <c r="L205" i="9"/>
  <c r="M205" i="9"/>
  <c r="A206" i="9"/>
  <c r="B206" i="9"/>
  <c r="C206" i="9"/>
  <c r="D206" i="9"/>
  <c r="E206" i="9"/>
  <c r="F206" i="9"/>
  <c r="H206" i="9"/>
  <c r="I206" i="9"/>
  <c r="J206" i="9"/>
  <c r="K206" i="9"/>
  <c r="N115" i="6"/>
  <c r="L206" i="9"/>
  <c r="M206" i="9"/>
  <c r="A207" i="9"/>
  <c r="L207" i="9"/>
  <c r="A208" i="9"/>
  <c r="B208" i="9"/>
  <c r="C208" i="9"/>
  <c r="D208" i="9"/>
  <c r="E208" i="9"/>
  <c r="F208" i="9"/>
  <c r="H208" i="9"/>
  <c r="I208" i="9"/>
  <c r="J208" i="9"/>
  <c r="K208" i="9"/>
  <c r="N117" i="6"/>
  <c r="L208" i="9"/>
  <c r="M208" i="9"/>
  <c r="A209" i="9"/>
  <c r="B209" i="9"/>
  <c r="C209" i="9"/>
  <c r="D209" i="9"/>
  <c r="E209" i="9"/>
  <c r="F209" i="9"/>
  <c r="H209" i="9"/>
  <c r="I209" i="9"/>
  <c r="J209" i="9"/>
  <c r="K209" i="9"/>
  <c r="N118" i="6"/>
  <c r="L209" i="9"/>
  <c r="M209" i="9"/>
  <c r="A210" i="9"/>
  <c r="B210" i="9"/>
  <c r="C210" i="9"/>
  <c r="D210" i="9"/>
  <c r="E210" i="9"/>
  <c r="F210" i="9"/>
  <c r="I210" i="9"/>
  <c r="J210" i="9"/>
  <c r="K210" i="9"/>
  <c r="N119" i="6"/>
  <c r="L210" i="9"/>
  <c r="M210" i="9"/>
  <c r="A211" i="9"/>
  <c r="B211" i="9"/>
  <c r="C211" i="9"/>
  <c r="D211" i="9"/>
  <c r="E211" i="9"/>
  <c r="F211" i="9"/>
  <c r="I211" i="9"/>
  <c r="J211" i="9"/>
  <c r="K211" i="9"/>
  <c r="N120" i="6"/>
  <c r="L211" i="9"/>
  <c r="M211" i="9"/>
  <c r="A212" i="9"/>
  <c r="B212" i="9"/>
  <c r="C212" i="9"/>
  <c r="D212" i="9"/>
  <c r="E212" i="9"/>
  <c r="F212" i="9"/>
  <c r="H212" i="9"/>
  <c r="I212" i="9"/>
  <c r="J212" i="9"/>
  <c r="K212" i="9"/>
  <c r="N121" i="6"/>
  <c r="L212" i="9"/>
  <c r="M212" i="9"/>
  <c r="A213" i="9"/>
  <c r="B213" i="9"/>
  <c r="C213" i="9"/>
  <c r="D213" i="9"/>
  <c r="E213" i="9"/>
  <c r="F213" i="9"/>
  <c r="H213" i="9"/>
  <c r="I213" i="9"/>
  <c r="J213" i="9"/>
  <c r="K213" i="9"/>
  <c r="N122" i="6"/>
  <c r="L213" i="9"/>
  <c r="M213" i="9"/>
  <c r="A214" i="9"/>
  <c r="B214" i="9"/>
  <c r="C214" i="9"/>
  <c r="D214" i="9"/>
  <c r="E214" i="9"/>
  <c r="F214" i="9"/>
  <c r="I214" i="9"/>
  <c r="J214" i="9"/>
  <c r="K214" i="9"/>
  <c r="N123" i="6"/>
  <c r="L214" i="9"/>
  <c r="M214" i="9"/>
  <c r="A215" i="9"/>
  <c r="B215" i="9"/>
  <c r="C215" i="9"/>
  <c r="D215" i="9"/>
  <c r="E215" i="9"/>
  <c r="F215" i="9"/>
  <c r="H215" i="9"/>
  <c r="I215" i="9"/>
  <c r="J215" i="9"/>
  <c r="K215" i="9"/>
  <c r="N124" i="6"/>
  <c r="L215" i="9"/>
  <c r="M215" i="9"/>
  <c r="A216" i="9"/>
  <c r="B216" i="9"/>
  <c r="C216" i="9"/>
  <c r="D216" i="9"/>
  <c r="E216" i="9"/>
  <c r="F216" i="9"/>
  <c r="I216" i="9"/>
  <c r="J216" i="9"/>
  <c r="K216" i="9"/>
  <c r="N125" i="6"/>
  <c r="L216" i="9"/>
  <c r="M216" i="9"/>
  <c r="A217" i="9"/>
  <c r="B217" i="9"/>
  <c r="C217" i="9"/>
  <c r="D217" i="9"/>
  <c r="E217" i="9"/>
  <c r="F217" i="9"/>
  <c r="H217" i="9"/>
  <c r="I217" i="9"/>
  <c r="J217" i="9"/>
  <c r="K217" i="9"/>
  <c r="N126" i="6"/>
  <c r="L217" i="9"/>
  <c r="M217" i="9"/>
  <c r="A218" i="9"/>
  <c r="B218" i="9"/>
  <c r="C218" i="9"/>
  <c r="D218" i="9"/>
  <c r="E218" i="9"/>
  <c r="F218" i="9"/>
  <c r="I218" i="9"/>
  <c r="J218" i="9"/>
  <c r="K218" i="9"/>
  <c r="N127" i="6"/>
  <c r="L218" i="9"/>
  <c r="M218" i="9"/>
  <c r="A219" i="9"/>
  <c r="B219" i="9"/>
  <c r="C219" i="9"/>
  <c r="D219" i="9"/>
  <c r="E219" i="9"/>
  <c r="F219" i="9"/>
  <c r="I219" i="9"/>
  <c r="J219" i="9"/>
  <c r="K219" i="9"/>
  <c r="N128" i="6"/>
  <c r="L219" i="9"/>
  <c r="M219" i="9"/>
  <c r="A220" i="9"/>
  <c r="B220" i="9"/>
  <c r="C220" i="9"/>
  <c r="D220" i="9"/>
  <c r="E220" i="9"/>
  <c r="F220" i="9"/>
  <c r="H220" i="9"/>
  <c r="I220" i="9"/>
  <c r="J220" i="9"/>
  <c r="K220" i="9"/>
  <c r="N129" i="6"/>
  <c r="L220" i="9"/>
  <c r="M220" i="9"/>
  <c r="A221" i="9"/>
  <c r="B221" i="9"/>
  <c r="C221" i="9"/>
  <c r="D221" i="9"/>
  <c r="E221" i="9"/>
  <c r="F221" i="9"/>
  <c r="H221" i="9"/>
  <c r="I221" i="9"/>
  <c r="J221" i="9"/>
  <c r="K221" i="9"/>
  <c r="N130" i="6"/>
  <c r="L221" i="9"/>
  <c r="M221" i="9"/>
  <c r="A222" i="9"/>
  <c r="B222" i="9"/>
  <c r="C222" i="9"/>
  <c r="D222" i="9"/>
  <c r="E222" i="9"/>
  <c r="F222" i="9"/>
  <c r="I222" i="9"/>
  <c r="J222" i="9"/>
  <c r="K222" i="9"/>
  <c r="N131" i="6"/>
  <c r="L222" i="9"/>
  <c r="M222" i="9"/>
  <c r="A223" i="9"/>
  <c r="B223" i="9"/>
  <c r="C223" i="9"/>
  <c r="D223" i="9"/>
  <c r="E223" i="9"/>
  <c r="F223" i="9"/>
  <c r="I223" i="9"/>
  <c r="J223" i="9"/>
  <c r="K223" i="9"/>
  <c r="N132" i="6"/>
  <c r="L223" i="9"/>
  <c r="M223" i="9"/>
  <c r="A224" i="9"/>
  <c r="B224" i="9"/>
  <c r="C224" i="9"/>
  <c r="D224" i="9"/>
  <c r="E224" i="9"/>
  <c r="F224" i="9"/>
  <c r="H224" i="9"/>
  <c r="I224" i="9"/>
  <c r="J224" i="9"/>
  <c r="K224" i="9"/>
  <c r="N133" i="6"/>
  <c r="L224" i="9"/>
  <c r="M224" i="9"/>
  <c r="A225" i="9"/>
  <c r="L225" i="9"/>
  <c r="A226" i="9"/>
  <c r="B226" i="9"/>
  <c r="C226" i="9"/>
  <c r="D226" i="9"/>
  <c r="E226" i="9"/>
  <c r="F226" i="9"/>
  <c r="I226" i="9"/>
  <c r="J226" i="9"/>
  <c r="K226" i="9"/>
  <c r="N135" i="6"/>
  <c r="L226" i="9"/>
  <c r="M226" i="9"/>
  <c r="A227" i="9"/>
  <c r="B227" i="9"/>
  <c r="C227" i="9"/>
  <c r="D227" i="9"/>
  <c r="E227" i="9"/>
  <c r="F227" i="9"/>
  <c r="H227" i="9"/>
  <c r="I227" i="9"/>
  <c r="J227" i="9"/>
  <c r="K227" i="9"/>
  <c r="N136" i="6"/>
  <c r="L227" i="9"/>
  <c r="M227" i="9"/>
  <c r="A228" i="9"/>
  <c r="B228" i="9"/>
  <c r="C228" i="9"/>
  <c r="D228" i="9"/>
  <c r="E228" i="9"/>
  <c r="F228" i="9"/>
  <c r="H228" i="9"/>
  <c r="I228" i="9"/>
  <c r="J228" i="9"/>
  <c r="K228" i="9"/>
  <c r="N137" i="6"/>
  <c r="L228" i="9"/>
  <c r="M228" i="9"/>
  <c r="A229" i="9"/>
  <c r="B229" i="9"/>
  <c r="C229" i="9"/>
  <c r="D229" i="9"/>
  <c r="E229" i="9"/>
  <c r="F229" i="9"/>
  <c r="I229" i="9"/>
  <c r="J229" i="9"/>
  <c r="K229" i="9"/>
  <c r="N138" i="6"/>
  <c r="L229" i="9"/>
  <c r="M229" i="9"/>
  <c r="A230" i="9"/>
  <c r="A232" i="9"/>
  <c r="A233" i="9"/>
  <c r="L233" i="9"/>
  <c r="A234" i="9"/>
  <c r="B234" i="9"/>
  <c r="C234" i="9"/>
  <c r="D234" i="9"/>
  <c r="E234" i="9"/>
  <c r="F234" i="9"/>
  <c r="I234" i="9"/>
  <c r="J234" i="9"/>
  <c r="K234" i="9"/>
  <c r="M234" i="9"/>
  <c r="A235" i="9"/>
  <c r="B235" i="9"/>
  <c r="C235" i="9"/>
  <c r="D235" i="9"/>
  <c r="E235" i="9"/>
  <c r="F235" i="9"/>
  <c r="I235" i="9"/>
  <c r="J235" i="9"/>
  <c r="K235" i="9"/>
  <c r="L235" i="9"/>
  <c r="M235" i="9"/>
  <c r="A236" i="9"/>
  <c r="B236" i="9"/>
  <c r="C236" i="9"/>
  <c r="D236" i="9"/>
  <c r="E236" i="9"/>
  <c r="F236" i="9"/>
  <c r="H236" i="9"/>
  <c r="I236" i="9"/>
  <c r="J236" i="9"/>
  <c r="K236" i="9"/>
  <c r="L236" i="9"/>
  <c r="M236" i="9"/>
  <c r="A237" i="9"/>
  <c r="B237" i="9"/>
  <c r="C237" i="9"/>
  <c r="D237" i="9"/>
  <c r="E237" i="9"/>
  <c r="F237" i="9"/>
  <c r="H237" i="9"/>
  <c r="I237" i="9"/>
  <c r="J237" i="9"/>
  <c r="K237" i="9"/>
  <c r="L237" i="9"/>
  <c r="M237" i="9"/>
  <c r="A238" i="9"/>
  <c r="B238" i="9"/>
  <c r="C238" i="9"/>
  <c r="D238" i="9"/>
  <c r="E238" i="9"/>
  <c r="F238" i="9"/>
  <c r="H238" i="9"/>
  <c r="I238" i="9"/>
  <c r="J238" i="9"/>
  <c r="K238" i="9"/>
  <c r="M238" i="9"/>
  <c r="A239" i="9"/>
  <c r="B239" i="9"/>
  <c r="C239" i="9"/>
  <c r="D239" i="9"/>
  <c r="E239" i="9"/>
  <c r="F239" i="9"/>
  <c r="I239" i="9"/>
  <c r="J239" i="9"/>
  <c r="K239" i="9"/>
  <c r="L239" i="9"/>
  <c r="M239" i="9"/>
  <c r="A240" i="9"/>
  <c r="B240" i="9"/>
  <c r="C240" i="9"/>
  <c r="D240" i="9"/>
  <c r="E240" i="9"/>
  <c r="F240" i="9"/>
  <c r="H240" i="9"/>
  <c r="I240" i="9"/>
  <c r="J240" i="9"/>
  <c r="K240" i="9"/>
  <c r="L240" i="9"/>
  <c r="M240" i="9"/>
  <c r="A241" i="9"/>
  <c r="L241" i="9"/>
  <c r="A242" i="9"/>
  <c r="B242" i="9"/>
  <c r="C242" i="9"/>
  <c r="D242" i="9"/>
  <c r="E242" i="9"/>
  <c r="F242" i="9"/>
  <c r="I242" i="9"/>
  <c r="J242" i="9"/>
  <c r="K242" i="9"/>
  <c r="L242" i="9"/>
  <c r="M242" i="9"/>
  <c r="A243" i="9"/>
  <c r="B243" i="9"/>
  <c r="C243" i="9"/>
  <c r="D243" i="9"/>
  <c r="E243" i="9"/>
  <c r="F243" i="9"/>
  <c r="H243" i="9"/>
  <c r="I243" i="9"/>
  <c r="J243" i="9"/>
  <c r="K243" i="9"/>
  <c r="L243" i="9"/>
  <c r="M243" i="9"/>
  <c r="A244" i="9"/>
  <c r="L244" i="9"/>
  <c r="A245" i="9"/>
  <c r="B245" i="9"/>
  <c r="C245" i="9"/>
  <c r="D245" i="9"/>
  <c r="E245" i="9"/>
  <c r="F245" i="9"/>
  <c r="I245" i="9"/>
  <c r="J245" i="9"/>
  <c r="K245" i="9"/>
  <c r="L245" i="9"/>
  <c r="M245" i="9"/>
  <c r="A246" i="9"/>
  <c r="B246" i="9"/>
  <c r="C246" i="9"/>
  <c r="D246" i="9"/>
  <c r="E246" i="9"/>
  <c r="F246" i="9"/>
  <c r="H246" i="9"/>
  <c r="I246" i="9"/>
  <c r="J246" i="9"/>
  <c r="K246" i="9"/>
  <c r="L246" i="9"/>
  <c r="M246" i="9"/>
  <c r="A247" i="9"/>
  <c r="B247" i="9"/>
  <c r="C247" i="9"/>
  <c r="D247" i="9"/>
  <c r="E247" i="9"/>
  <c r="F247" i="9"/>
  <c r="H247" i="9"/>
  <c r="I247" i="9"/>
  <c r="J247" i="9"/>
  <c r="K247" i="9"/>
  <c r="L247" i="9"/>
  <c r="M247" i="9"/>
  <c r="A248" i="9"/>
  <c r="B248" i="9"/>
  <c r="C248" i="9"/>
  <c r="D248" i="9"/>
  <c r="E248" i="9"/>
  <c r="F248" i="9"/>
  <c r="H248" i="9"/>
  <c r="I248" i="9"/>
  <c r="J248" i="9"/>
  <c r="K248" i="9"/>
  <c r="M248" i="9"/>
  <c r="A249" i="9"/>
  <c r="B249" i="9"/>
  <c r="C249" i="9"/>
  <c r="D249" i="9"/>
  <c r="E249" i="9"/>
  <c r="F249" i="9"/>
  <c r="I249" i="9"/>
  <c r="J249" i="9"/>
  <c r="K249" i="9"/>
  <c r="L249" i="9"/>
  <c r="M249" i="9"/>
  <c r="A250" i="9"/>
  <c r="B250" i="9"/>
  <c r="C250" i="9"/>
  <c r="D250" i="9"/>
  <c r="E250" i="9"/>
  <c r="F250" i="9"/>
  <c r="H250" i="9"/>
  <c r="I250" i="9"/>
  <c r="J250" i="9"/>
  <c r="K250" i="9"/>
  <c r="L250" i="9"/>
  <c r="M250" i="9"/>
  <c r="A251" i="9"/>
  <c r="B251" i="9"/>
  <c r="C251" i="9"/>
  <c r="D251" i="9"/>
  <c r="E251" i="9"/>
  <c r="F251" i="9"/>
  <c r="H251" i="9"/>
  <c r="I251" i="9"/>
  <c r="J251" i="9"/>
  <c r="K251" i="9"/>
  <c r="L251" i="9"/>
  <c r="M251" i="9"/>
  <c r="A252" i="9"/>
  <c r="B252" i="9"/>
  <c r="C252" i="9"/>
  <c r="D252" i="9"/>
  <c r="E252" i="9"/>
  <c r="F252" i="9"/>
  <c r="H252" i="9"/>
  <c r="I252" i="9"/>
  <c r="J252" i="9"/>
  <c r="K252" i="9"/>
  <c r="M252" i="9"/>
  <c r="A253" i="9"/>
  <c r="B253" i="9"/>
  <c r="C253" i="9"/>
  <c r="D253" i="9"/>
  <c r="E253" i="9"/>
  <c r="F253" i="9"/>
  <c r="I253" i="9"/>
  <c r="J253" i="9"/>
  <c r="K253" i="9"/>
  <c r="L253" i="9"/>
  <c r="M253" i="9"/>
  <c r="A254" i="9"/>
  <c r="B254" i="9"/>
  <c r="C254" i="9"/>
  <c r="D254" i="9"/>
  <c r="E254" i="9"/>
  <c r="F254" i="9"/>
  <c r="H254" i="9"/>
  <c r="I254" i="9"/>
  <c r="J254" i="9"/>
  <c r="K254" i="9"/>
  <c r="L254" i="9"/>
  <c r="M254" i="9"/>
  <c r="A255" i="9"/>
  <c r="B255" i="9"/>
  <c r="C255" i="9"/>
  <c r="D255" i="9"/>
  <c r="E255" i="9"/>
  <c r="F255" i="9"/>
  <c r="H255" i="9"/>
  <c r="I255" i="9"/>
  <c r="J255" i="9"/>
  <c r="K255" i="9"/>
  <c r="L255" i="9"/>
  <c r="M255" i="9"/>
  <c r="A256" i="9"/>
  <c r="B256" i="9"/>
  <c r="C256" i="9"/>
  <c r="D256" i="9"/>
  <c r="E256" i="9"/>
  <c r="F256" i="9"/>
  <c r="H256" i="9"/>
  <c r="I256" i="9"/>
  <c r="J256" i="9"/>
  <c r="K256" i="9"/>
  <c r="M256" i="9"/>
  <c r="A257" i="9"/>
  <c r="B257" i="9"/>
  <c r="C257" i="9"/>
  <c r="D257" i="9"/>
  <c r="E257" i="9"/>
  <c r="F257" i="9"/>
  <c r="I257" i="9"/>
  <c r="J257" i="9"/>
  <c r="K257" i="9"/>
  <c r="L257" i="9"/>
  <c r="M257" i="9"/>
  <c r="A258" i="9"/>
  <c r="B258" i="9"/>
  <c r="C258" i="9"/>
  <c r="D258" i="9"/>
  <c r="E258" i="9"/>
  <c r="F258" i="9"/>
  <c r="I258" i="9"/>
  <c r="J258" i="9"/>
  <c r="K258" i="9"/>
  <c r="L258" i="9"/>
  <c r="M258" i="9"/>
  <c r="A259" i="9"/>
  <c r="L259" i="9"/>
  <c r="A260" i="9"/>
  <c r="B260" i="9"/>
  <c r="C260" i="9"/>
  <c r="D260" i="9"/>
  <c r="E260" i="9"/>
  <c r="F260" i="9"/>
  <c r="H260" i="9"/>
  <c r="I260" i="9"/>
  <c r="J260" i="9"/>
  <c r="K260" i="9"/>
  <c r="L260" i="9"/>
  <c r="M260" i="9"/>
  <c r="A261" i="9"/>
  <c r="B261" i="9"/>
  <c r="C261" i="9"/>
  <c r="D261" i="9"/>
  <c r="E261" i="9"/>
  <c r="F261" i="9"/>
  <c r="H261" i="9"/>
  <c r="I261" i="9"/>
  <c r="J261" i="9"/>
  <c r="K261" i="9"/>
  <c r="L261" i="9"/>
  <c r="M261" i="9"/>
  <c r="A262" i="9"/>
  <c r="B262" i="9"/>
  <c r="C262" i="9"/>
  <c r="D262" i="9"/>
  <c r="E262" i="9"/>
  <c r="F262" i="9"/>
  <c r="H262" i="9"/>
  <c r="I262" i="9"/>
  <c r="J262" i="9"/>
  <c r="K262" i="9"/>
  <c r="L262" i="9"/>
  <c r="M262" i="9"/>
  <c r="A263" i="9"/>
  <c r="B263" i="9"/>
  <c r="C263" i="9"/>
  <c r="D263" i="9"/>
  <c r="E263" i="9"/>
  <c r="F263" i="9"/>
  <c r="H263" i="9"/>
  <c r="I263" i="9"/>
  <c r="J263" i="9"/>
  <c r="K263" i="9"/>
  <c r="L263" i="9"/>
  <c r="M263" i="9"/>
  <c r="A264" i="9"/>
  <c r="B264" i="9"/>
  <c r="C264" i="9"/>
  <c r="D264" i="9"/>
  <c r="E264" i="9"/>
  <c r="F264" i="9"/>
  <c r="H264" i="9"/>
  <c r="I264" i="9"/>
  <c r="J264" i="9"/>
  <c r="K264" i="9"/>
  <c r="L264" i="9"/>
  <c r="M264" i="9"/>
  <c r="A265" i="9"/>
  <c r="B265" i="9"/>
  <c r="C265" i="9"/>
  <c r="D265" i="9"/>
  <c r="E265" i="9"/>
  <c r="F265" i="9"/>
  <c r="H265" i="9"/>
  <c r="I265" i="9"/>
  <c r="J265" i="9"/>
  <c r="K265" i="9"/>
  <c r="L265" i="9"/>
  <c r="M265" i="9"/>
  <c r="A266" i="9"/>
  <c r="B266" i="9"/>
  <c r="C266" i="9"/>
  <c r="D266" i="9"/>
  <c r="E266" i="9"/>
  <c r="F266" i="9"/>
  <c r="H266" i="9"/>
  <c r="I266" i="9"/>
  <c r="J266" i="9"/>
  <c r="K266" i="9"/>
  <c r="L266" i="9"/>
  <c r="M266" i="9"/>
  <c r="A267" i="9"/>
  <c r="B267" i="9"/>
  <c r="C267" i="9"/>
  <c r="D267" i="9"/>
  <c r="E267" i="9"/>
  <c r="F267" i="9"/>
  <c r="I267" i="9"/>
  <c r="J267" i="9"/>
  <c r="K267" i="9"/>
  <c r="L267" i="9"/>
  <c r="M267" i="9"/>
  <c r="A268" i="9"/>
  <c r="B268" i="9"/>
  <c r="C268" i="9"/>
  <c r="D268" i="9"/>
  <c r="E268" i="9"/>
  <c r="F268" i="9"/>
  <c r="I268" i="9"/>
  <c r="J268" i="9"/>
  <c r="K268" i="9"/>
  <c r="L268" i="9"/>
  <c r="M268" i="9"/>
  <c r="A269" i="9"/>
  <c r="B269" i="9"/>
  <c r="C269" i="9"/>
  <c r="D269" i="9"/>
  <c r="E269" i="9"/>
  <c r="F269" i="9"/>
  <c r="H269" i="9"/>
  <c r="I269" i="9"/>
  <c r="J269" i="9"/>
  <c r="K269" i="9"/>
  <c r="M269" i="9"/>
  <c r="A270" i="9"/>
  <c r="B270" i="9"/>
  <c r="C270" i="9"/>
  <c r="D270" i="9"/>
  <c r="E270" i="9"/>
  <c r="F270" i="9"/>
  <c r="H270" i="9"/>
  <c r="I270" i="9"/>
  <c r="J270" i="9"/>
  <c r="K270" i="9"/>
  <c r="L270" i="9"/>
  <c r="M270" i="9"/>
  <c r="A271" i="9"/>
  <c r="B271" i="9"/>
  <c r="C271" i="9"/>
  <c r="D271" i="9"/>
  <c r="E271" i="9"/>
  <c r="F271" i="9"/>
  <c r="H271" i="9"/>
  <c r="I271" i="9"/>
  <c r="J271" i="9"/>
  <c r="K271" i="9"/>
  <c r="L271" i="9"/>
  <c r="M271" i="9"/>
  <c r="A272" i="9"/>
  <c r="L272" i="9"/>
  <c r="A273" i="9"/>
  <c r="B273" i="9"/>
  <c r="C273" i="9"/>
  <c r="D273" i="9"/>
  <c r="E273" i="9"/>
  <c r="F273" i="9"/>
  <c r="H273" i="9"/>
  <c r="I273" i="9"/>
  <c r="J273" i="9"/>
  <c r="K273" i="9"/>
  <c r="L273" i="9"/>
  <c r="M273" i="9"/>
  <c r="A274" i="9"/>
  <c r="B274" i="9"/>
  <c r="C274" i="9"/>
  <c r="D274" i="9"/>
  <c r="E274" i="9"/>
  <c r="F274" i="9"/>
  <c r="H274" i="9"/>
  <c r="I274" i="9"/>
  <c r="J274" i="9"/>
  <c r="K274" i="9"/>
  <c r="L274" i="9"/>
  <c r="M274" i="9"/>
  <c r="A280" i="9"/>
  <c r="L280" i="9"/>
  <c r="A281" i="9"/>
  <c r="B281" i="9"/>
  <c r="C281" i="9"/>
  <c r="D281" i="9"/>
  <c r="E281" i="9"/>
  <c r="F281" i="9"/>
  <c r="H281" i="9"/>
  <c r="I281" i="9"/>
  <c r="J281" i="9"/>
  <c r="K281" i="9"/>
  <c r="L281" i="9"/>
  <c r="M281" i="9"/>
  <c r="A282" i="9"/>
  <c r="B282" i="9"/>
  <c r="C282" i="9"/>
  <c r="D282" i="9"/>
  <c r="E282" i="9"/>
  <c r="F282" i="9"/>
  <c r="H282" i="9"/>
  <c r="I282" i="9"/>
  <c r="J282" i="9"/>
  <c r="K282" i="9"/>
  <c r="L282" i="9"/>
  <c r="M282" i="9"/>
  <c r="A283" i="9"/>
  <c r="B283" i="9"/>
  <c r="C283" i="9"/>
  <c r="D283" i="9"/>
  <c r="E283" i="9"/>
  <c r="F283" i="9"/>
  <c r="I283" i="9"/>
  <c r="J283" i="9"/>
  <c r="K283" i="9"/>
  <c r="L283" i="9"/>
  <c r="M283" i="9"/>
  <c r="A284" i="9"/>
  <c r="L284" i="9"/>
  <c r="A285" i="9"/>
  <c r="B285" i="9"/>
  <c r="C285" i="9"/>
  <c r="D285" i="9"/>
  <c r="E285" i="9"/>
  <c r="F285" i="9"/>
  <c r="H285" i="9"/>
  <c r="I285" i="9"/>
  <c r="J285" i="9"/>
  <c r="K285" i="9"/>
  <c r="L285" i="9"/>
  <c r="M285" i="9"/>
  <c r="A286" i="9"/>
  <c r="B286" i="9"/>
  <c r="C286" i="9"/>
  <c r="D286" i="9"/>
  <c r="E286" i="9"/>
  <c r="F286" i="9"/>
  <c r="H286" i="9"/>
  <c r="I286" i="9"/>
  <c r="J286" i="9"/>
  <c r="K286" i="9"/>
  <c r="L286" i="9"/>
  <c r="M286" i="9"/>
  <c r="A287" i="9"/>
  <c r="B287" i="9"/>
  <c r="C287" i="9"/>
  <c r="D287" i="9"/>
  <c r="E287" i="9"/>
  <c r="F287" i="9"/>
  <c r="H287" i="9"/>
  <c r="I287" i="9"/>
  <c r="J287" i="9"/>
  <c r="K287" i="9"/>
  <c r="L287" i="9"/>
  <c r="M287" i="9"/>
  <c r="A288" i="9"/>
  <c r="B288" i="9"/>
  <c r="C288" i="9"/>
  <c r="D288" i="9"/>
  <c r="E288" i="9"/>
  <c r="F288" i="9"/>
  <c r="H288" i="9"/>
  <c r="I288" i="9"/>
  <c r="J288" i="9"/>
  <c r="K288" i="9"/>
  <c r="L288" i="9"/>
  <c r="M288" i="9"/>
  <c r="A289" i="9"/>
  <c r="B289" i="9"/>
  <c r="C289" i="9"/>
  <c r="D289" i="9"/>
  <c r="E289" i="9"/>
  <c r="F289" i="9"/>
  <c r="H289" i="9"/>
  <c r="I289" i="9"/>
  <c r="J289" i="9"/>
  <c r="K289" i="9"/>
  <c r="L289" i="9"/>
  <c r="M289" i="9"/>
  <c r="A290" i="9"/>
  <c r="B290" i="9"/>
  <c r="C290" i="9"/>
  <c r="D290" i="9"/>
  <c r="E290" i="9"/>
  <c r="F290" i="9"/>
  <c r="H290" i="9"/>
  <c r="I290" i="9"/>
  <c r="J290" i="9"/>
  <c r="K290" i="9"/>
  <c r="L290" i="9"/>
  <c r="M290" i="9"/>
  <c r="A291" i="9"/>
  <c r="B291" i="9"/>
  <c r="C291" i="9"/>
  <c r="D291" i="9"/>
  <c r="E291" i="9"/>
  <c r="F291" i="9"/>
  <c r="H291" i="9"/>
  <c r="I291" i="9"/>
  <c r="J291" i="9"/>
  <c r="K291" i="9"/>
  <c r="L291" i="9"/>
  <c r="M291" i="9"/>
  <c r="A292" i="9"/>
  <c r="B292" i="9"/>
  <c r="C292" i="9"/>
  <c r="D292" i="9"/>
  <c r="E292" i="9"/>
  <c r="F292" i="9"/>
  <c r="H292" i="9"/>
  <c r="I292" i="9"/>
  <c r="J292" i="9"/>
  <c r="K292" i="9"/>
  <c r="L292" i="9"/>
  <c r="M292" i="9"/>
  <c r="A293" i="9"/>
  <c r="L293" i="9"/>
  <c r="A294" i="9"/>
  <c r="B294" i="9"/>
  <c r="C294" i="9"/>
  <c r="D294" i="9"/>
  <c r="E294" i="9"/>
  <c r="F294" i="9"/>
  <c r="I294" i="9"/>
  <c r="J294" i="9"/>
  <c r="K294" i="9"/>
  <c r="M294" i="9"/>
  <c r="A296" i="9"/>
  <c r="B296" i="9"/>
  <c r="C296" i="9"/>
  <c r="D296" i="9"/>
  <c r="E296" i="9"/>
  <c r="F296" i="9"/>
  <c r="H296" i="9"/>
  <c r="I296" i="9"/>
  <c r="J296" i="9"/>
  <c r="K296" i="9"/>
  <c r="L296" i="9"/>
  <c r="M296" i="9"/>
  <c r="A297" i="9"/>
  <c r="B297" i="9"/>
  <c r="C297" i="9"/>
  <c r="D297" i="9"/>
  <c r="E297" i="9"/>
  <c r="F297" i="9"/>
  <c r="H297" i="9"/>
  <c r="I297" i="9"/>
  <c r="J297" i="9"/>
  <c r="K297" i="9"/>
  <c r="L297" i="9"/>
  <c r="M297" i="9"/>
  <c r="A298" i="9"/>
  <c r="B298" i="9"/>
  <c r="C298" i="9"/>
  <c r="D298" i="9"/>
  <c r="E298" i="9"/>
  <c r="F298" i="9"/>
  <c r="I298" i="9"/>
  <c r="J298" i="9"/>
  <c r="K298" i="9"/>
  <c r="L298" i="9"/>
  <c r="M298" i="9"/>
  <c r="A299" i="9"/>
  <c r="B299" i="9"/>
  <c r="C299" i="9"/>
  <c r="D299" i="9"/>
  <c r="E299" i="9"/>
  <c r="F299" i="9"/>
  <c r="H299" i="9"/>
  <c r="I299" i="9"/>
  <c r="J299" i="9"/>
  <c r="K299" i="9"/>
  <c r="M299" i="9"/>
  <c r="A300" i="9"/>
  <c r="H35" i="9"/>
  <c r="H96" i="9"/>
  <c r="I63" i="5"/>
  <c r="H63" i="9"/>
  <c r="C63" i="9"/>
  <c r="I71" i="7"/>
  <c r="I43" i="4"/>
  <c r="H16" i="9"/>
  <c r="H300" i="9"/>
  <c r="H62" i="9"/>
  <c r="I92" i="5"/>
  <c r="I41" i="4"/>
  <c r="H92" i="9"/>
  <c r="I139" i="6"/>
  <c r="H230" i="9"/>
  <c r="H302" i="9"/>
  <c r="I42" i="4"/>
  <c r="I44" i="4"/>
</calcChain>
</file>

<file path=xl/comments1.xml><?xml version="1.0" encoding="utf-8"?>
<comments xmlns="http://schemas.openxmlformats.org/spreadsheetml/2006/main">
  <authors>
    <author>Sam Lattaway</author>
  </authors>
  <commentList>
    <comment ref="A236" authorId="0" shapeId="0">
      <text>
        <r>
          <rPr>
            <b/>
            <sz val="8"/>
            <color indexed="81"/>
            <rFont val="Tahoma"/>
            <family val="2"/>
          </rPr>
          <t>Sam Lattaway:</t>
        </r>
        <r>
          <rPr>
            <sz val="8"/>
            <color indexed="81"/>
            <rFont val="Tahoma"/>
            <family val="2"/>
          </rPr>
          <t xml:space="preserve">
Check Option 3.08.01 for path strimming.</t>
        </r>
      </text>
    </comment>
  </commentList>
</comments>
</file>

<file path=xl/sharedStrings.xml><?xml version="1.0" encoding="utf-8"?>
<sst xmlns="http://schemas.openxmlformats.org/spreadsheetml/2006/main" count="3604" uniqueCount="1136">
  <si>
    <t>Seasonal livestock removal on grassland with no input restriction</t>
  </si>
  <si>
    <t>2.05 - Grassland habitats</t>
  </si>
  <si>
    <t>Creation of species-rich semi-natural grassland</t>
  </si>
  <si>
    <t>05 - BAP Grassland</t>
  </si>
  <si>
    <t>Maintenance of species-rich semi-natural grassland</t>
  </si>
  <si>
    <t>Restoration of species-rich semi-natural grassland</t>
  </si>
  <si>
    <t>Creation of semi-improved or rough grassland for target species</t>
  </si>
  <si>
    <t>Maintenance of semi-improved or rough grassland for target species</t>
  </si>
  <si>
    <t>Restoration of semi-improved or rough grassland for target species</t>
  </si>
  <si>
    <t>Sowing of wildflower grass seed</t>
  </si>
  <si>
    <t>Enhanced buffer strips on intensive grassland</t>
  </si>
  <si>
    <t>Supplement for hay making</t>
  </si>
  <si>
    <t>Creation of wet grassland for breeding waders</t>
  </si>
  <si>
    <t>Creation of wet grassland for breeding waders (Spring/Summer)</t>
  </si>
  <si>
    <t>Restoration of wet grassland for breeding waders</t>
  </si>
  <si>
    <t>Restoration of wet grassland for breeding waders (Spring/Summer)</t>
  </si>
  <si>
    <t>Maintenance of wet grassland for breeding waders</t>
  </si>
  <si>
    <t>Maintenance of wet grassland for breeding waders (Spring/Summer)</t>
  </si>
  <si>
    <t>Creation of wet grassland for wintering waders and wildfowl</t>
  </si>
  <si>
    <t>Restoration of wet grassland for wintering waders and wildfowl</t>
  </si>
  <si>
    <t>Maintenance of wet grassland for wintering waders and wildfowl</t>
  </si>
  <si>
    <t>Raised water level supplement</t>
  </si>
  <si>
    <t>Inundation grassland supplement</t>
  </si>
  <si>
    <t>2.06 - Hedgerows</t>
  </si>
  <si>
    <t>Hedgerow planting- new hedges</t>
  </si>
  <si>
    <t>Hedgerow planting - i.e. creation of new hedges</t>
  </si>
  <si>
    <t>06 - BAP Hedges</t>
  </si>
  <si>
    <t>Hedgerow restoration inc. laying, coppicing, gapping up</t>
  </si>
  <si>
    <t>Hedgerow restoration - i.e. laying, coppicing or gapping up of existing hedge</t>
  </si>
  <si>
    <t>Maintenance of new hedgerows</t>
  </si>
  <si>
    <t>100m</t>
  </si>
  <si>
    <t>Maintenance of hedgerows of high environmental value</t>
  </si>
  <si>
    <t>Maintenance of existing hedgerows of high environmental value</t>
  </si>
  <si>
    <t>Hedgerow supplement - removal of old fence lines including disposal</t>
  </si>
  <si>
    <t>Hedgerow supplement - Removal of old fence lines including disposal</t>
  </si>
  <si>
    <t>Hedgerow supplement - substantial pre work</t>
  </si>
  <si>
    <t>Hedgerow supplement - Substantial pre-work</t>
  </si>
  <si>
    <t>Hedgerow supplement - top binding and staking</t>
  </si>
  <si>
    <t>Hedgerow supplement - Top binding and staking</t>
  </si>
  <si>
    <t>2.07 - Parkland &amp; wood pasture</t>
  </si>
  <si>
    <t>Creation of wood pasture</t>
  </si>
  <si>
    <t>07 - BAP Wood Pasture</t>
  </si>
  <si>
    <t>Restoration of wood pasture and parkland</t>
  </si>
  <si>
    <t>Maintenance of wood pasture and parkland</t>
  </si>
  <si>
    <t>Ancient trees in intensively managed grass fields</t>
  </si>
  <si>
    <t>tree</t>
  </si>
  <si>
    <t>Standard (&lt;1.0m tall) Parkland Tree/Hedgerow Tree and planting</t>
  </si>
  <si>
    <t>Light Standard (&gt;1m tall) individual tree</t>
  </si>
  <si>
    <t xml:space="preserve">Parkland tree guard post and wire </t>
  </si>
  <si>
    <t>Welded steel tree guard</t>
  </si>
  <si>
    <t>2.08 - Orchards</t>
  </si>
  <si>
    <t>Creation of traditional orchards</t>
  </si>
  <si>
    <t>Creation of new traditional orchards</t>
  </si>
  <si>
    <t>08 - BAP Orchards</t>
  </si>
  <si>
    <t>Restoration of traditional orchards</t>
  </si>
  <si>
    <t>Maintenance of high value traditional orchards</t>
  </si>
  <si>
    <t>Maintenance of existing high value traditional orchards</t>
  </si>
  <si>
    <t>Planting fruit trees</t>
  </si>
  <si>
    <t>Orchard tree guard (tube and mesh)</t>
  </si>
  <si>
    <t>Orchard tree guard (post and rail)</t>
  </si>
  <si>
    <t>Orchard tree pruning</t>
  </si>
  <si>
    <t>2.09 - Heathland habitats</t>
  </si>
  <si>
    <t xml:space="preserve">Creation of lowland heathland from arable or improved grassland </t>
  </si>
  <si>
    <t>09 - BAP Heathland</t>
  </si>
  <si>
    <t>Creation of lowland heathland on worked mineral sites</t>
  </si>
  <si>
    <t>Restoration of heathland from neglected sites</t>
  </si>
  <si>
    <t>Maintenance of lowland heathland</t>
  </si>
  <si>
    <t>2.10 - Ponds, reedbeds and other wetlands</t>
  </si>
  <si>
    <t>2.10</t>
  </si>
  <si>
    <t>Pond creation first 100 sqm</t>
  </si>
  <si>
    <t>Pond creation (First 100 sq m)</t>
  </si>
  <si>
    <t>10 - BAP Wetlands</t>
  </si>
  <si>
    <t>Pond creation &gt; 100 sqm</t>
  </si>
  <si>
    <t>Pond creation (&gt; 100 sq m)</t>
  </si>
  <si>
    <t>Pond restoration first 100 sqm</t>
  </si>
  <si>
    <t>Pond restoration (First 100 sq m)</t>
  </si>
  <si>
    <t>Pond restoration &gt;100 sqm</t>
  </si>
  <si>
    <t>Pond restoration (&gt;100 sq m)</t>
  </si>
  <si>
    <t>Maintenance of ponds of high wildlife value &lt;100 sq m</t>
  </si>
  <si>
    <t>Maintenance of ponds of high wildlife value (&lt;100 sq m)</t>
  </si>
  <si>
    <t>each pond</t>
  </si>
  <si>
    <t>Maintenance of ponds of high wildlife value &gt;100 sq m</t>
  </si>
  <si>
    <t>Maintenance of ponds of high wildlife value (&gt;100 sq m)</t>
  </si>
  <si>
    <t>Scrape creation, first 100sq m</t>
  </si>
  <si>
    <t>Scrape creation (First 100sq m)</t>
  </si>
  <si>
    <t>Scrape creation, &gt; 100sq m</t>
  </si>
  <si>
    <t>Scrape creation (&gt; 100sq m)</t>
  </si>
  <si>
    <t>Planting of Aquatic Marginals</t>
  </si>
  <si>
    <t>Bulb Pack (50)</t>
  </si>
  <si>
    <t>Creation of reedbeds</t>
  </si>
  <si>
    <t>Restoration of reedbeds</t>
  </si>
  <si>
    <t>Maintenance of reedbeds</t>
  </si>
  <si>
    <t>2.11 - Priority species</t>
  </si>
  <si>
    <t>Bat/ Bird Box</t>
  </si>
  <si>
    <t>Bat or bird box</t>
  </si>
  <si>
    <t>11 - BAP Priority Species</t>
  </si>
  <si>
    <t>Owl Box</t>
  </si>
  <si>
    <t>Raptor Posts</t>
  </si>
  <si>
    <t>Adder Hibernaculum</t>
  </si>
  <si>
    <t>Bird Hide (wooden sleeper construction)</t>
  </si>
  <si>
    <t>Bird hide (wooden sleeper construction)</t>
  </si>
  <si>
    <t>Bird stike marker</t>
  </si>
  <si>
    <t>Bird strike marker</t>
  </si>
  <si>
    <t>Native Black Poplar (additional supply costs)</t>
  </si>
  <si>
    <t>Supply and planting of Bluebell bulbs</t>
  </si>
  <si>
    <t>per1000</t>
  </si>
  <si>
    <t>y</t>
  </si>
  <si>
    <t>3 - Non-Woodland Habitats</t>
  </si>
  <si>
    <t>12 - BAP Priority Species</t>
  </si>
  <si>
    <t>Otter holt - log construction</t>
  </si>
  <si>
    <t>Otter holt - concrete pipe and chamber construction</t>
  </si>
  <si>
    <t>Small mammal boxes</t>
  </si>
  <si>
    <t>2.12 - Protection of heritage features</t>
  </si>
  <si>
    <t>Arable reversion by natural regeneration</t>
  </si>
  <si>
    <t>12 - Heritage features</t>
  </si>
  <si>
    <t>Maintaining high water levels to protect archaeology</t>
  </si>
  <si>
    <t>Maintenance of designed/engineered water bodies</t>
  </si>
  <si>
    <t>Maintenance of traditional water meadows</t>
  </si>
  <si>
    <t>Restoration of traditional water meadows</t>
  </si>
  <si>
    <t>New stone walls</t>
  </si>
  <si>
    <t>Stone wall restoration</t>
  </si>
  <si>
    <t>Stone wall supplement- stone from holding</t>
  </si>
  <si>
    <t>Stone wall supplement- stone from quarry</t>
  </si>
  <si>
    <t>Stone wall supplement- difficult sites</t>
  </si>
  <si>
    <t>Stone wall supplement - top wiring</t>
  </si>
  <si>
    <t>Stone faced hedge bank repair</t>
  </si>
  <si>
    <t>Stone faced hedge bank restoration</t>
  </si>
  <si>
    <t>Earth bank restoration</t>
  </si>
  <si>
    <t>Casting up supplement hedge bank options</t>
  </si>
  <si>
    <t>Ditch, dyke and rhine restoration</t>
  </si>
  <si>
    <t>Historical and archaeological protection</t>
  </si>
  <si>
    <t>2.13 - Protection of land resources</t>
  </si>
  <si>
    <t>Arable reversion to unfertilised grassland to prevent erosion or runoff</t>
  </si>
  <si>
    <t>13 - Land Protection</t>
  </si>
  <si>
    <t>Arable reversion to unfertilised grassland with low fertiliser input to prevent erosion or runoff</t>
  </si>
  <si>
    <t>Preventing erosion or run off from intensively managed improved grassland</t>
  </si>
  <si>
    <t>Nil fertiliser input</t>
  </si>
  <si>
    <t>Non-Woodland Habitats Sub-Total</t>
  </si>
  <si>
    <t>3.01 - Access provision</t>
  </si>
  <si>
    <t>Linear and open access base payment</t>
  </si>
  <si>
    <t>agmt/year</t>
  </si>
  <si>
    <t>3 - Access &amp; Recreation</t>
  </si>
  <si>
    <t>01 - Access Provision</t>
  </si>
  <si>
    <t>Permissive open access</t>
  </si>
  <si>
    <t>Permissive footpath access</t>
  </si>
  <si>
    <t>Access for people with reduced mobility</t>
  </si>
  <si>
    <t>Upgrading CROW access for people with reduced mobility</t>
  </si>
  <si>
    <t>Upgrading CROW access for people with reduced mobility (Only on CROW dedicated land)</t>
  </si>
  <si>
    <t>Permissive Bridleway/ cycle path access</t>
  </si>
  <si>
    <t>Permissive bridleway and/or cycle path access</t>
  </si>
  <si>
    <t>Upgrading CROW access for cyclist/ horses</t>
  </si>
  <si>
    <t>Upgrading CROW access for cyclist/ horses (Only on CROW dedicated land)</t>
  </si>
  <si>
    <t>3.02 - Paths &amp; tracks</t>
  </si>
  <si>
    <t>Footpath Construction (surfaced, easy site)</t>
  </si>
  <si>
    <t>02 - Paths</t>
  </si>
  <si>
    <t>Footpath Construction (surfaced, difficult site)</t>
  </si>
  <si>
    <t>3.03 - Gates</t>
  </si>
  <si>
    <t>Kissing Gate (all ability)</t>
  </si>
  <si>
    <t>03 - Gates</t>
  </si>
  <si>
    <t>Kissing Gate (pedestrian only)</t>
  </si>
  <si>
    <t>Bridleway gate</t>
  </si>
  <si>
    <t>Dog gate</t>
  </si>
  <si>
    <t>Horse gate (bespoke field gate)</t>
  </si>
  <si>
    <t xml:space="preserve">Field gate (12ft , 5 bar, metal) </t>
  </si>
  <si>
    <t>Relocation of gates</t>
  </si>
  <si>
    <t>Supply and fit wooden pole barrier</t>
  </si>
  <si>
    <t>Supply and fit metal pole barrier</t>
  </si>
  <si>
    <t>Motorbike barriers (allow foot and horse access)</t>
  </si>
  <si>
    <t>Stone gate post</t>
  </si>
  <si>
    <t>Wooden wings for gates (pair)</t>
  </si>
  <si>
    <t>Hanging watergate &gt;5m span</t>
  </si>
  <si>
    <t>Hanging watergate &gt;5m span (see FC Bulletin 102)</t>
  </si>
  <si>
    <t>Hanging watergate &lt;5m span</t>
  </si>
  <si>
    <t>Hanging watergate &lt;5m span (see FC Bulletin 102)</t>
  </si>
  <si>
    <t>3.04 - Access furniture</t>
  </si>
  <si>
    <t>Stile</t>
  </si>
  <si>
    <t>04 - Access Furniture</t>
  </si>
  <si>
    <t>Ladder stile</t>
  </si>
  <si>
    <t>Stile (with ladder)</t>
  </si>
  <si>
    <t>Step over stile in a stone wall</t>
  </si>
  <si>
    <t>Stile (Step over stile in a stone wall)</t>
  </si>
  <si>
    <t>Step through stile in stone wall</t>
  </si>
  <si>
    <t>Stile (Step through stile in stone wall)</t>
  </si>
  <si>
    <t>Access gaps (side posts and level surface)</t>
  </si>
  <si>
    <t>Footbridge (timber on steel beams)</t>
  </si>
  <si>
    <t>Footbridge (Timber on steel beams)</t>
  </si>
  <si>
    <t>Wooden footbridge</t>
  </si>
  <si>
    <t>Footbridge (Wooden)</t>
  </si>
  <si>
    <t>Picnic bench with table</t>
  </si>
  <si>
    <t>Bench with backrest</t>
  </si>
  <si>
    <t>Bench (basic)</t>
  </si>
  <si>
    <t>Waymarkers (softwood with discs)</t>
  </si>
  <si>
    <t>Waymarkers (hardwood with routing)</t>
  </si>
  <si>
    <t>3.05 - Car parking</t>
  </si>
  <si>
    <t>Small car park</t>
  </si>
  <si>
    <t>sq m</t>
  </si>
  <si>
    <t>05 - Parking</t>
  </si>
  <si>
    <t>Disabled parking bays (bespoke)</t>
  </si>
  <si>
    <t>3.06 - Educational access</t>
  </si>
  <si>
    <t>Educational access - base payment (min. 4 visits/year)</t>
  </si>
  <si>
    <t>agmt</t>
  </si>
  <si>
    <t>06 - Educational Access</t>
  </si>
  <si>
    <t>Educational access - payment per visit</t>
  </si>
  <si>
    <t>each visit</t>
  </si>
  <si>
    <t>Helping prepare teachers information pack</t>
  </si>
  <si>
    <t>3.07 - Interpretation &amp; promotion</t>
  </si>
  <si>
    <t>Interpretation Boards (A1 size on wood frame)</t>
  </si>
  <si>
    <t>07 - Interpretation &amp; Promotion</t>
  </si>
  <si>
    <t>Notice Boards (non wood)</t>
  </si>
  <si>
    <t>Leaflets (A4)</t>
  </si>
  <si>
    <t>per500</t>
  </si>
  <si>
    <t>Leaflets (A3)</t>
  </si>
  <si>
    <t>Press Release(s) regarding scheme</t>
  </si>
  <si>
    <t>Website design (Where access provided only)</t>
  </si>
  <si>
    <t>Arts features</t>
  </si>
  <si>
    <t>100% of eligible costs</t>
  </si>
  <si>
    <t>Prepare and deliver volunteeer event</t>
  </si>
  <si>
    <t>event</t>
  </si>
  <si>
    <t>3.08 - Site management for access</t>
  </si>
  <si>
    <t>Path Strimming (3m wide)</t>
  </si>
  <si>
    <t>08 - Site Management</t>
  </si>
  <si>
    <t>Litter picking (car park and/or litter issues)</t>
  </si>
  <si>
    <t>season</t>
  </si>
  <si>
    <t>Litter picking (no car park)</t>
  </si>
  <si>
    <t>Removal of eyesore</t>
  </si>
  <si>
    <t>Manual brashing for access areas</t>
  </si>
  <si>
    <t>Access &amp; Recreation Sub-Total</t>
  </si>
  <si>
    <t>Menu of Definitions - Woodland Options</t>
  </si>
  <si>
    <t>1.01.01</t>
  </si>
  <si>
    <t>Summarise duties and amounts by year over a 10 year period.</t>
  </si>
  <si>
    <t>1.01.02</t>
  </si>
  <si>
    <t>Agents must be able to demonstrate that they hold relevant qualifications. Summarise duties and amounts by year over a 10 year period.</t>
  </si>
  <si>
    <t>1.01.03</t>
  </si>
  <si>
    <t>1.01.04</t>
  </si>
  <si>
    <t>1.01.05</t>
  </si>
  <si>
    <t>Based upon a 2 person team with 1 chipper.</t>
  </si>
  <si>
    <t>1.01.06</t>
  </si>
  <si>
    <t>1.01.07</t>
  </si>
  <si>
    <t>1.01.08</t>
  </si>
  <si>
    <t>1.01.09</t>
  </si>
  <si>
    <t>1.01.10</t>
  </si>
  <si>
    <t>1.01.11</t>
  </si>
  <si>
    <t>Based upon the cost of equipment hire plus 1 operator</t>
  </si>
  <si>
    <t>1.01.12</t>
  </si>
  <si>
    <t>1.01.13</t>
  </si>
  <si>
    <t>1.01.14</t>
  </si>
  <si>
    <t>1.01.15</t>
  </si>
  <si>
    <t>1.01.16</t>
  </si>
  <si>
    <t>1.01.17</t>
  </si>
  <si>
    <t xml:space="preserve">Inspection includes assessment of facilities e.g. condition of paths and gates, tree safety inspection and removal of normal litter </t>
  </si>
  <si>
    <t>1.02.01</t>
  </si>
  <si>
    <t>1.02.02</t>
  </si>
  <si>
    <t>1.02.03</t>
  </si>
  <si>
    <t>1.02.04</t>
  </si>
  <si>
    <t>1.02.05</t>
  </si>
  <si>
    <t xml:space="preserve">Spot spray 1600 - 2500 trees per hectare. 1m2 spot </t>
  </si>
  <si>
    <t>1.02.06</t>
  </si>
  <si>
    <t xml:space="preserve">Based on the use of a Doneran type excavator </t>
  </si>
  <si>
    <t>1.02.07</t>
  </si>
  <si>
    <t xml:space="preserve">Based on 2m wide passes </t>
  </si>
  <si>
    <t>1.02.08</t>
  </si>
  <si>
    <t xml:space="preserve">Continuous </t>
  </si>
  <si>
    <t>1.02.09</t>
  </si>
  <si>
    <t xml:space="preserve">Creating new drains - new planting, or clearing existing drains </t>
  </si>
  <si>
    <t>1.02.10</t>
  </si>
  <si>
    <t>1.03.01</t>
  </si>
  <si>
    <t>1.03.02</t>
  </si>
  <si>
    <t>1.03.03</t>
  </si>
  <si>
    <t>1.03.04</t>
  </si>
  <si>
    <t>Based on FC Bulletin 102 "Forest Fencing"- Standard 18 gauge netting, posts at 5m centres two line wires. Rabbit proof for min 10years</t>
  </si>
  <si>
    <t>1.03.05</t>
  </si>
  <si>
    <t>Based on FC Bulletin 102 "Forest Fencing" - Stakes at 3m centres using C8/80/15 netting with two lines of barb. Note: Can also be used to stock proof stone walls</t>
  </si>
  <si>
    <t>1.03.06</t>
  </si>
  <si>
    <t>Based on FC Bulletin 102 "Forest Fencing"- As Option 1.03.05 (above) with the addition of standard 18 gauge netting. Should be designed to be rabbit proof for a minimum of  10 years</t>
  </si>
  <si>
    <t>1.03.07</t>
  </si>
  <si>
    <t xml:space="preserve">Based on FC Bulletin 102 "Forest Fencing"- as Options 38 &amp; 39 above. </t>
  </si>
  <si>
    <t>1.03.08</t>
  </si>
  <si>
    <t>Based on FC Bulletin 102 "Forest Fencing"- Must be of a specification suitable for the species being excluded and deer proof for at least 10 years</t>
  </si>
  <si>
    <t>1.03.09</t>
  </si>
  <si>
    <t>Based on specifications provided in FC Bulletin 102 "Forest Fencing"</t>
  </si>
  <si>
    <t>1.03.10</t>
  </si>
  <si>
    <t>Based on FC Practice Note 9 "Recommendations for fallow, roe and muntjac deer fencing: new proposals for temporary and reusable fencing". Costs takes account of reuse</t>
  </si>
  <si>
    <t>1.03.11</t>
  </si>
  <si>
    <t xml:space="preserve">Vehicle access gate - swing type - 3m x 1.8m </t>
  </si>
  <si>
    <t>1.03.12</t>
  </si>
  <si>
    <t>1.03.13</t>
  </si>
  <si>
    <t>Portable, free standing in galvanised tubular or box section steel</t>
  </si>
  <si>
    <t>1.03.14</t>
  </si>
  <si>
    <t>Based on a 4m x 4m exclosure plot, using stock fence and rabbit fence if necessary</t>
  </si>
  <si>
    <t>1.03.15</t>
  </si>
  <si>
    <t>1.03.16</t>
  </si>
  <si>
    <t>A 'difficult site' is defined under Option 1.05.21.</t>
  </si>
  <si>
    <t>1.03.17</t>
  </si>
  <si>
    <t>Based on FC Bulletin 102 "Forest Fencing" - Stakes at 3m centres using C8/80/15 netting with two lines of barb.</t>
  </si>
  <si>
    <t>1.03.18</t>
  </si>
  <si>
    <t>1.04.01</t>
  </si>
  <si>
    <t>1.04.02</t>
  </si>
  <si>
    <t>1.04.03</t>
  </si>
  <si>
    <t>1.04.04</t>
  </si>
  <si>
    <t>1.04.05</t>
  </si>
  <si>
    <t>1.04.06</t>
  </si>
  <si>
    <t>1.04.07</t>
  </si>
  <si>
    <t>1.04.08</t>
  </si>
  <si>
    <t>1.04.09</t>
  </si>
  <si>
    <t>1.04.10</t>
  </si>
  <si>
    <t>15% in Year 1, 5% in Year 2 and 5% in Year 3.</t>
  </si>
  <si>
    <t>1.04.11</t>
  </si>
  <si>
    <t>1.04.12</t>
  </si>
  <si>
    <t>1.04.13</t>
  </si>
  <si>
    <t>1.04.14</t>
  </si>
  <si>
    <t>1.04.15</t>
  </si>
  <si>
    <t>Species mix and sowing density to be determined by agent/ecological advisor.</t>
  </si>
  <si>
    <t>1.05.01</t>
  </si>
  <si>
    <t>Surveys to be undertaken in Years 1, 2 &amp;3</t>
  </si>
  <si>
    <t>1.05.02</t>
  </si>
  <si>
    <t>Material majority &lt;7cm diameter, cut with a flail-mounted machine</t>
  </si>
  <si>
    <t>1.05.03</t>
  </si>
  <si>
    <t>Material majority &lt;7cm diameter, manually cut</t>
  </si>
  <si>
    <t>1.05.04</t>
  </si>
  <si>
    <t xml:space="preserve">Material majority &gt;7cm diameter, flailed with a mulcher </t>
  </si>
  <si>
    <t>1.05.05</t>
  </si>
  <si>
    <t>Material majority &gt;7cm diameter, manually cut and left to decay</t>
  </si>
  <si>
    <t>1.05.06</t>
  </si>
  <si>
    <t>Assume 2 applications per year in Years 1 to 4.</t>
  </si>
  <si>
    <t>1.05.07</t>
  </si>
  <si>
    <t>1.05.08</t>
  </si>
  <si>
    <t>1.05.09</t>
  </si>
  <si>
    <t>Based on a 2 zone cutting - Cut central zone annually, and alternate outer zones biannually. Ave ride width 5m. NOTE: Path strimming for public access is covered by Option 3.08.01.</t>
  </si>
  <si>
    <t>1.05.10</t>
  </si>
  <si>
    <t>Based on a 3 zone cutting - as Option 1.05.09 above with third zone cut on a 5 year cycle. Average ride width should be 8-10m</t>
  </si>
  <si>
    <t>1.05.11</t>
  </si>
  <si>
    <t>Where undertaken, summarise frequency.</t>
  </si>
  <si>
    <t>1.05.12</t>
  </si>
  <si>
    <t>1.05.13</t>
  </si>
  <si>
    <t>1.05.14</t>
  </si>
  <si>
    <t>1.05.15</t>
  </si>
  <si>
    <t>1.05.16</t>
  </si>
  <si>
    <t>1.05.17</t>
  </si>
  <si>
    <t>1.05.18</t>
  </si>
  <si>
    <t>1.05.19</t>
  </si>
  <si>
    <t>1.05.20</t>
  </si>
  <si>
    <t>1.05.21</t>
  </si>
  <si>
    <t>1.05.22</t>
  </si>
  <si>
    <t>Menu of Definitions - Non-Woodland Habitat Options</t>
  </si>
  <si>
    <t>2.01.01</t>
  </si>
  <si>
    <t>2.01.02</t>
  </si>
  <si>
    <t>2.01.03</t>
  </si>
  <si>
    <t>2.02.01</t>
  </si>
  <si>
    <t>2.02.02</t>
  </si>
  <si>
    <t>2.02.03</t>
  </si>
  <si>
    <t>2.02.04</t>
  </si>
  <si>
    <t>2.02.05</t>
  </si>
  <si>
    <t>2.02.06</t>
  </si>
  <si>
    <t>2.02.07</t>
  </si>
  <si>
    <t>2.02.08</t>
  </si>
  <si>
    <t>2.02.09</t>
  </si>
  <si>
    <t>2.02.10</t>
  </si>
  <si>
    <t>2.02.11</t>
  </si>
  <si>
    <t>2.02.12</t>
  </si>
  <si>
    <t>2.03.01</t>
  </si>
  <si>
    <t>2.03.02</t>
  </si>
  <si>
    <t>2.03.04</t>
  </si>
  <si>
    <t>2.03.05</t>
  </si>
  <si>
    <t>2.03.06</t>
  </si>
  <si>
    <t>Tree/scrub removal - Material majority &lt;7cm diameter, cut with a flail mounted machine</t>
  </si>
  <si>
    <t>2.03.07</t>
  </si>
  <si>
    <t xml:space="preserve">Tree/scrub removal - Material majority &lt;7cm diameter, manually cut </t>
  </si>
  <si>
    <t>2.03.08</t>
  </si>
  <si>
    <t xml:space="preserve">Tree/scrub removal - Material majority &gt;7cm diameter, flailed with a mulcher </t>
  </si>
  <si>
    <t>Management of open ground (&gt;7cm, manually cut)</t>
  </si>
  <si>
    <t>2.03.09</t>
  </si>
  <si>
    <t>Tree/scrub removal - Material majority &gt;7cm diameter, manually cut and left to decay</t>
  </si>
  <si>
    <t>2.03.10</t>
  </si>
  <si>
    <t>Applies to repeated mowing of open areas to maintain grass generally below 10cm height.</t>
  </si>
  <si>
    <t>2.03.11</t>
  </si>
  <si>
    <t>2.03.12</t>
  </si>
  <si>
    <t>2.03.13</t>
  </si>
  <si>
    <t>2.04.01</t>
  </si>
  <si>
    <t>Repeated mowing of open areas to maintain grass generally below 10cm height.</t>
  </si>
  <si>
    <t>2.04.02</t>
  </si>
  <si>
    <t>Removing arisings from ride management / grass cutting for conservation purposes</t>
  </si>
  <si>
    <t>2.04.03</t>
  </si>
  <si>
    <t>2.04.04</t>
  </si>
  <si>
    <t>2.04.05</t>
  </si>
  <si>
    <t>2.04.06</t>
  </si>
  <si>
    <t>2.05.01</t>
  </si>
  <si>
    <t>2.05.02</t>
  </si>
  <si>
    <t>2.05.03</t>
  </si>
  <si>
    <t>2.05.04</t>
  </si>
  <si>
    <t>2.05.05</t>
  </si>
  <si>
    <t>2.05.06</t>
  </si>
  <si>
    <t>2.05.07</t>
  </si>
  <si>
    <t>2.05.08</t>
  </si>
  <si>
    <t>2.05.09</t>
  </si>
  <si>
    <t>2.05.11</t>
  </si>
  <si>
    <t>2.05.12</t>
  </si>
  <si>
    <t>2.05.13</t>
  </si>
  <si>
    <t>2.05.14</t>
  </si>
  <si>
    <t>See Option 2.05.11</t>
  </si>
  <si>
    <t>2.05.15</t>
  </si>
  <si>
    <t>See Option 2.05.12</t>
  </si>
  <si>
    <t>2.05.16</t>
  </si>
  <si>
    <t>2.05.17</t>
  </si>
  <si>
    <t>2.05.18</t>
  </si>
  <si>
    <t>2.06.01</t>
  </si>
  <si>
    <t>2.06.02</t>
  </si>
  <si>
    <t>2.06.03</t>
  </si>
  <si>
    <t>2.06.04</t>
  </si>
  <si>
    <t>2.06.11</t>
  </si>
  <si>
    <t>2.06.12</t>
  </si>
  <si>
    <t>e.g. chainsaw work in preparation for laying.</t>
  </si>
  <si>
    <t>2.06.13</t>
  </si>
  <si>
    <t>2.07.01</t>
  </si>
  <si>
    <t>2.07.02</t>
  </si>
  <si>
    <t>2.07.03</t>
  </si>
  <si>
    <t>2.07.04</t>
  </si>
  <si>
    <t>2.07.05</t>
  </si>
  <si>
    <t>2.07.06</t>
  </si>
  <si>
    <t>2.07.07</t>
  </si>
  <si>
    <t>2.07.08</t>
  </si>
  <si>
    <t>2.08.01</t>
  </si>
  <si>
    <t>2.08.02</t>
  </si>
  <si>
    <t>2.08.03</t>
  </si>
  <si>
    <t>2.08.11</t>
  </si>
  <si>
    <t>2.08.12</t>
  </si>
  <si>
    <t>2.08.13</t>
  </si>
  <si>
    <t>2.08.14</t>
  </si>
  <si>
    <t>2.09.01</t>
  </si>
  <si>
    <t>2.09.02</t>
  </si>
  <si>
    <t>2.09.03</t>
  </si>
  <si>
    <t>2.09.04</t>
  </si>
  <si>
    <t>2.10.01</t>
  </si>
  <si>
    <t>2.10.02</t>
  </si>
  <si>
    <t>2.10.03</t>
  </si>
  <si>
    <t>2.10.04</t>
  </si>
  <si>
    <t>2.10.05</t>
  </si>
  <si>
    <t>2.10.06</t>
  </si>
  <si>
    <t>2.10.07</t>
  </si>
  <si>
    <t>2.10.08</t>
  </si>
  <si>
    <t>2.10.09</t>
  </si>
  <si>
    <t>2.10.11</t>
  </si>
  <si>
    <t>2.10.12</t>
  </si>
  <si>
    <t>2.10.13</t>
  </si>
  <si>
    <t>2.11.01</t>
  </si>
  <si>
    <t>2.11.02</t>
  </si>
  <si>
    <t xml:space="preserve">Example specifications can be obtained from the Barn Owl Trust (http://www.barnowltrust.org.uk/infopage.html?Id=42). </t>
  </si>
  <si>
    <t>2.11.03</t>
  </si>
  <si>
    <t>2.11.04</t>
  </si>
  <si>
    <t>To agreed design.  Advise to be sought from suitably qualified sources (e.g. local Wildlife Trust)</t>
  </si>
  <si>
    <t>2.11.05</t>
  </si>
  <si>
    <t>2.11.07</t>
  </si>
  <si>
    <t>2.11.08</t>
  </si>
  <si>
    <t>2.11.09</t>
  </si>
  <si>
    <t>2.11.10</t>
  </si>
  <si>
    <t>2.11.11</t>
  </si>
  <si>
    <t>2.11.12</t>
  </si>
  <si>
    <t>This Option is dependant upon receipt of suitable information from a qualified advisor and/or the relevant County Council.</t>
  </si>
  <si>
    <t>2.12.01</t>
  </si>
  <si>
    <t>2.12.02</t>
  </si>
  <si>
    <t>2.12.03</t>
  </si>
  <si>
    <t>2.12.04</t>
  </si>
  <si>
    <t>2.12.05</t>
  </si>
  <si>
    <t xml:space="preserve">To restore the water meadows you may need to restore water control structures and associated gutters, carriers and other channels. Scrub clearance and coppicing of bank side trees may also be required. </t>
  </si>
  <si>
    <t>2.12.06</t>
  </si>
  <si>
    <t>2.12.07</t>
  </si>
  <si>
    <t>2.12.08</t>
  </si>
  <si>
    <t>2.12.09</t>
  </si>
  <si>
    <t>2.12.10</t>
  </si>
  <si>
    <t>2.12.11</t>
  </si>
  <si>
    <t>2.12.12</t>
  </si>
  <si>
    <t>2.12.13</t>
  </si>
  <si>
    <t>2.12.14</t>
  </si>
  <si>
    <t>2.12.15</t>
  </si>
  <si>
    <t>2.12.16</t>
  </si>
  <si>
    <t>2.12.17</t>
  </si>
  <si>
    <t>2.13.01</t>
  </si>
  <si>
    <t>Planting costs (as Option 1.04.04 but mechanical)</t>
  </si>
  <si>
    <r>
      <t xml:space="preserve">If you are uncertain as to the meaning of certain options, or require further information, this page contains the relevant definitions. They are arranged by the reference number of the </t>
    </r>
    <r>
      <rPr>
        <b/>
        <sz val="10"/>
        <rFont val="Arial"/>
        <family val="2"/>
      </rPr>
      <t>Options</t>
    </r>
    <r>
      <rPr>
        <sz val="10"/>
        <rFont val="Arial"/>
      </rPr>
      <t>.</t>
    </r>
  </si>
  <si>
    <r>
      <t xml:space="preserve">Sub-totals will be provided for each page and in the </t>
    </r>
    <r>
      <rPr>
        <b/>
        <i/>
        <sz val="10"/>
        <rFont val="Arial"/>
        <family val="2"/>
      </rPr>
      <t>Summary of Costs</t>
    </r>
    <r>
      <rPr>
        <sz val="10"/>
        <rFont val="Arial"/>
        <family val="2"/>
      </rPr>
      <t xml:space="preserve"> table below. Please enter the neccesary details into the boxes in </t>
    </r>
    <r>
      <rPr>
        <b/>
        <i/>
        <sz val="10"/>
        <rFont val="Arial"/>
        <family val="2"/>
      </rPr>
      <t>Application Information</t>
    </r>
    <r>
      <rPr>
        <sz val="10"/>
        <rFont val="Arial"/>
        <family val="2"/>
      </rPr>
      <t>. This will aid in the processing of the application.</t>
    </r>
  </si>
  <si>
    <t>Features of archaeological interest that are protected and preserved in wetlands are vulnerable to drainage and agricultural improvement. This option maintains current high water levels to protect underlying archaeological features from desiccation. The option may also help to protect vulnerable soils from erosion, reduce diffuse pollution and maintain the landscape character of the area.  Management includes: maintaining the water levels at no more than 30 cm below the surface at all times of the year; avoiding field operations and stocking when the land is wet as this can cause compaction and damage to sub-surface features; no ploughing, subsurface cultivation, re-seeding, chain harrowing or rolling. The development of reeds, large sedges or scrub should also be prevented.</t>
  </si>
  <si>
    <t>Designed or engineered water bodies such as millponds and formal water features enhance the distinctive historic and landscape character of the area and can provide valuable habitats for wildlife. This option maintains both the designed or engineered water body and the associated features such as dams, retaining walls and sluices.  Management will be tailored to the individual feature but may include: annual maintenance inspections of masonry, brickwork, pointing or engineering structures; regular maintenance to avoid decay or deterioration of the fabric; use of traditional materials, techniques and craftsmanship.</t>
  </si>
  <si>
    <t>Notes</t>
  </si>
  <si>
    <t>Supplement for control of invasive plant species (exc.Control of Weeds Act 1959)</t>
  </si>
  <si>
    <t>Surveys to be undertaken at end of Years 1, 2 &amp; 3</t>
  </si>
  <si>
    <t>15% in Yr 1, 5% in Yr 2 &amp; 5% in Yr 3</t>
  </si>
  <si>
    <t>Assume two applications per year in Years 1 - 4</t>
  </si>
  <si>
    <t>As above with third zone on a 5 yearly cycle</t>
  </si>
  <si>
    <t>Beating Up Conifers (supply, and plant)</t>
  </si>
  <si>
    <t>Beating Up Broadleaves (supply, and plant)</t>
  </si>
  <si>
    <t>Applies to repeated mowing of open areas to maintain grass generally below 10 cms</t>
  </si>
  <si>
    <t>Where undertaken, summarise frequency</t>
  </si>
  <si>
    <t>Water meadows were an important component of the distinctive historic and landscape character in parts of southern England. They also provide valuable habitats for wildlife. Water levels in traditionally managed water meadows, including catch meadows, are controlled using sluices and hatches, a process known as floating or drowning the meadow. These options maintain or restore traditional management on water meadows.  Management will include floating or drowning the water meadow for an agreed period of time each year. Gutters, carriers or channels should be maintained to encourage an even film of water approximately 25 mm deep to flow over the sward. Once the land has dried out, the meadow will be managed by grazing and/or by hay cutting. Particular care must be taken to ensure that field operations and stocking do not damage the soil structure or cause heavy poaching especially when the land is waterlogged.</t>
  </si>
  <si>
    <t>In fields identified as being at high risk, these options stabilise soils and reduce nutrient losses by the establishment and maintenance of either an unfertilised or a nutrient restricted fertilised grass cover. Maintaining a grass cover will help to improve soil structure and water infiltration, reduce run-off and protect against wind erosion. Zero or restricted inputs of nitrogen fertilisers and organic manures will reduce the risk of nitrate leaching.  Management will include: ameliorating any areas of soil compaction before sowing and establishing a specified grass mix (before 1 October); cutting the sward at least twice in the first year to encourage the tillering of grasses and, from the second year onwards, cutting once after mid-July. There should be no overgrazing or poaching and supplementary feeding will be restricted to mineral supplements.</t>
  </si>
  <si>
    <t>This option reduces soil compaction and surface run-off on improved grassland by extensive grazing. Extensive grazing will help to improve soil structure, water infiltration and reduce run-off. Restricting inputs of fertiliser and organic manures will reduce nitrate leaching.  This option is suitable for use on improved grassland that receives in excess of 200 kg N/ha and where there is evidence of soil erosion or run-off, or where a soil risk assessment indicates that a target feature is under significant threat from erosion or run-off. It may also be used to buffer sensitive habitats if used in combination with HJ8 Nil fertiliser supplement (see below).  This option applies to the whole field. Management includes: alleviation of severe soil compaction; application of up to 100 kg/ha per year of total nitrogen from livestock manures or no more than 50 kg/ha per year as inorganic nitrogen fertiliser. Supplementary feeding is restricted to mineral blocks or licks. Other management including grazing and/or mowing regimes will be tailored to site objectives.</t>
  </si>
  <si>
    <t>This supplement supports the management of land under Option 2.13.03 (Preventing erosion or run-off from intensively managed improved grassland) without the use of fertilisers. This will reduce nitrate leaching into ground and surface water. It may be applied to whole fields or part-fields greater than 1 ha.</t>
  </si>
  <si>
    <t>This option allows the public access to whole fields or other open areas to enjoy a viewpoint, historic feature, riverbank or other feature of interest. It can be located on any land that can be reached by the Public Rights of Way (PRoW) network, permissive paths or other open land. Open access is not as manageable as a footpath and you will need to take care when siting it adjacent to or on features.  Management will include: installing site maps and waymarks; erecting any additional access furniture and maintaining all gates and stiles in a good useable condition; keeping the area safe for users and free from litter; and excluding animals which are known to be, or are likely to be, dangerous from the area (e.g. dairy bulls and aggressive suckler cows or beef bulls). NOTE: If Option 3.01.02 is used, then Option 3.01.03 cannot be used on the same area.</t>
  </si>
  <si>
    <t>This option creates new linear footpaths for the public to walk on and enjoy the countryside.  Management includes: maintaining a safe and even grassed surface of at least 2m in width; installing site maps and waymarks; erecting any additional access furniture and maintaining all gates and stiles in a good useable condition; keeping the area safe for users and free from litter; and excluding animals which are known to be, or are likely to be, dangerous from land crossed by a permissive path. Option 3.08.1 (below) provides costs for the mangement of permissive paths over and above other cutting regimes.  NOTE: This Option cannot be used on areas already covered by Option 3.01.02.</t>
  </si>
  <si>
    <t>This supplement supports the regular management of particularly severe infestations of invasive species, such as rhododendron, Himalayan balsam, Japanese knotweed and rushes, which are damaging a feature of interest.  It is eligible on all habitat management options, except arable. This supplement cannot be used for controlling weeds listed in the Weeds Act 1959, for the control of bracken or gorse (for which there are other specific options), or for complying with the cross-compliance conditions of the Single Payment Scheme. Plants included in the Act are spear thistle, creeeping or field thistle, curled dock, broad leaved dock and common ragwort</t>
  </si>
  <si>
    <t>Options 3.01.04 &amp; 3.01.05 create new permissive routes for people with restricted or reduced mobility, such as wheelchair users or those with pushchairs. The intended route should be across flat or gently sloping ground and there should be parking close to the start of the route.  The management will be the same as 3.01.03 but will also require you to: maintain a hard surface 1.2m in width along the route; install access furniture such as gates, benches and perches; and ensure that there are no barriers along the route other than gates.</t>
  </si>
  <si>
    <t>This option provides a new linear route for the public to ride horses or bicycles in the countryside. This option can also be used to provide an alternative safe off-road route. Management will be the same as for Option 3.01.03 (above) but will require that a 3m wide safe and even grassed surface is maintained.</t>
  </si>
  <si>
    <t>This option provides new permissive paths for horses and/or cyclists across open country designated under the Countryside and Rights of Way Act 2000, provided that the land will not be damaged by such use. Management will be the same as Option 3.01.06 (above).</t>
  </si>
  <si>
    <t>Small car park (up to about 10 cars).  Excavate to 300mm depth and fill to 150mm with clean hardcore. Surface with minimum 150mm of new hardcore (Type 1) with topping of fines to bind surface.  Each parking bay requires 5m x 3m, plus turning space (1.5 x car length). Can also be used to create stacking areas where a similar specification is required.</t>
  </si>
  <si>
    <t>You will need to prepare a Teachers' Information Pack (using a Defra template) where you plan to encourage visits by local schools and also provide information about your farm for inclusion in a Farm Facts Leaflet, which will be produced by Defra. Both documents would be made available to visitors.  You will be required to arrange between four and 25 visits per year and you will be paid for each visit up to the maximum of 25. If you do not achieve four visits, we cannot pay you for this option.  You will also be required to undertake a health and safety check and to prepare a risk assessment. You will also agree to the National Forest Company promoting your site on its website (www.nationalforest.org).</t>
  </si>
  <si>
    <t>2.13.02</t>
  </si>
  <si>
    <t>2.13.03</t>
  </si>
  <si>
    <t>2.13.04</t>
  </si>
  <si>
    <t>Menu of Definitions - Access &amp; Recreation Options</t>
  </si>
  <si>
    <t>3.01.01</t>
  </si>
  <si>
    <t>In addition to the payments related to the length or area of access provided, as described above, you will also receive an annual base payment to cover the costs associated with setting up linear, open or educational access and managing visitors.</t>
  </si>
  <si>
    <t>3.01.02</t>
  </si>
  <si>
    <t>3.01.03</t>
  </si>
  <si>
    <t>3.01.04</t>
  </si>
  <si>
    <t>3.01.05</t>
  </si>
  <si>
    <t>See Option 3.01.04</t>
  </si>
  <si>
    <t>3.01.06</t>
  </si>
  <si>
    <t>3.01.07</t>
  </si>
  <si>
    <t>3.02.01</t>
  </si>
  <si>
    <t>For a dry site.  Cut and fill 1.2 m wide, 125mm depth including shallow drain. Cost includes materials and labour.</t>
  </si>
  <si>
    <t>3.02.02</t>
  </si>
  <si>
    <t>For a wet or steep site or one with heavy use.  Dig foundation 2.0m wide metalled to all abilities, standard walls drainage.  Cost includes materials and labour.</t>
  </si>
  <si>
    <t>3.03.01</t>
  </si>
  <si>
    <t>Designed for all ability use. Constructed and installed to conform with relevant British Standards</t>
  </si>
  <si>
    <t>3.03.02</t>
  </si>
  <si>
    <t>Designed for pedestrian use. Constructed and installed to conform with relevant British Standard</t>
  </si>
  <si>
    <t>3.03.03</t>
  </si>
  <si>
    <t xml:space="preserve">Gate with handle allowing easy opening for riders </t>
  </si>
  <si>
    <t>3.03.04</t>
  </si>
  <si>
    <t xml:space="preserve">Access through fence for dogs </t>
  </si>
  <si>
    <t>3.03.05</t>
  </si>
  <si>
    <t>Field Gate where central section is lowered, allowing horses to step over it for access; light duty spec</t>
  </si>
  <si>
    <t>3.03.06</t>
  </si>
  <si>
    <t>British Standard - 12ft 5 bar treated soft wood</t>
  </si>
  <si>
    <t>3.03.07</t>
  </si>
  <si>
    <t>3.03.08</t>
  </si>
  <si>
    <t>Supply and fit the barrier including poles. Includes labour &amp; materials (treated timber)</t>
  </si>
  <si>
    <t>3.03.09</t>
  </si>
  <si>
    <t>Supply and fit the barrier including poles. Includes labour &amp; materials (metal pole and posts)</t>
  </si>
  <si>
    <t>3.03.10</t>
  </si>
  <si>
    <t>Barriers that enable access on foot but prevents access by motorbike</t>
  </si>
  <si>
    <t>3.03.11</t>
  </si>
  <si>
    <t>The design of the otter holt should be drawn up by a suitably qualified advisor (e.g. the Local Wildlife Trust)</t>
  </si>
  <si>
    <t>3.03.12</t>
  </si>
  <si>
    <t>Various designs can be obtained from organisations such as the RSPB and the Bat Conservation Trust.</t>
  </si>
  <si>
    <t>3.03.13</t>
  </si>
  <si>
    <t xml:space="preserve">Based on FC Bulletin 102 "Forest Fencing" - for a span of greater than 5m. </t>
  </si>
  <si>
    <t>3.03.14</t>
  </si>
  <si>
    <t>Based on FC Bulletin 102 "Forest Fencing" - for a  span of less than 5m.</t>
  </si>
  <si>
    <t>3.04.01</t>
  </si>
  <si>
    <t xml:space="preserve">Timber stile conforming to the relevant British Standard </t>
  </si>
  <si>
    <t>3.04.02</t>
  </si>
  <si>
    <t>3.04.03</t>
  </si>
  <si>
    <t>3.04.04</t>
  </si>
  <si>
    <t>3.05 - Car parking &amp; forest roading</t>
  </si>
  <si>
    <t>Cat 1 access track</t>
  </si>
  <si>
    <t>Intermediate access track</t>
  </si>
  <si>
    <t>Road maintenance</t>
  </si>
  <si>
    <t>Basic access track</t>
  </si>
  <si>
    <t>New culvert</t>
  </si>
  <si>
    <t>Specify which year(s) maintenance will occur</t>
  </si>
  <si>
    <t>3.05.03</t>
  </si>
  <si>
    <t>3.05.04</t>
  </si>
  <si>
    <t>3.05.05</t>
  </si>
  <si>
    <t>3.05.06</t>
  </si>
  <si>
    <t>3.05.07</t>
  </si>
  <si>
    <t>Cat 1a track: Excavate new track to 300mm depth, 3.2m wide, hard surface of hardcore or equivalent suitable for 44 tonnes G.V.W. to include culverts, loading and turning bays.</t>
  </si>
  <si>
    <t>To repair and maintain a cat 1a track to original standard.</t>
  </si>
  <si>
    <t>Cut and form new track ~2.5m wide, use stone where necessary, to enable access by forwarder of 4WD vehicle.</t>
  </si>
  <si>
    <t>To cut and form a new 2.5m wide track using imported stone, suitable for access by forwarder or 4WD vehicle.</t>
  </si>
  <si>
    <t>To install a new culvert in an existing track, 300mm diameter.</t>
  </si>
  <si>
    <t>3.04.05</t>
  </si>
  <si>
    <t>Create ungated access gap with posts at sides and a level threshold surface</t>
  </si>
  <si>
    <t>3.04.06</t>
  </si>
  <si>
    <t>Timber frame with steel beams - non slip surface. Span greater than 3.5m.  Must include handrails.</t>
  </si>
  <si>
    <t>3.04.07</t>
  </si>
  <si>
    <t>3.04.08</t>
  </si>
  <si>
    <t>Treated softwood - materials &amp; installation.  Dimensions - Table: 1750mm x 740mm, height 770mm.  Bench: 440mm high, 1750mm long.  Note: Should be expected to last at least 10 years.</t>
  </si>
  <si>
    <t>3.04.09</t>
  </si>
  <si>
    <t>Treated softwood, bolted construction. Dimensions -  440mm high 1750mm long.  Cost includes all materials &amp; installation.</t>
  </si>
  <si>
    <t>3.04.10</t>
  </si>
  <si>
    <t>Simple design, treated softwood - materials &amp; installation.  Dimensions -  440mm high, 1750mm long.</t>
  </si>
  <si>
    <t>3.04.11</t>
  </si>
  <si>
    <t xml:space="preserve">Treated softwood post and paint/disk marking </t>
  </si>
  <si>
    <t>3.04.12</t>
  </si>
  <si>
    <t xml:space="preserve">3" x 3" square sawn hardwood + routed </t>
  </si>
  <si>
    <t>3.05.01</t>
  </si>
  <si>
    <t>3.05.02</t>
  </si>
  <si>
    <t>Tarmac, delineated bays and additional signage, in addition to small car park (as in Option 3.05.01)</t>
  </si>
  <si>
    <t>3.06.01</t>
  </si>
  <si>
    <t>3.06.02</t>
  </si>
  <si>
    <t>3.06.03</t>
  </si>
  <si>
    <t>3.07.01</t>
  </si>
  <si>
    <t>A1 - detailed on coloured plastic in hardwood/treated softwood frame. Should be weather-proof with a lifespan of at least 10 years.</t>
  </si>
  <si>
    <t>3.07.02</t>
  </si>
  <si>
    <t>Choose one option only</t>
  </si>
  <si>
    <t>Boards without interpretative signs - 600mm x 1200mm x 45mm. Should be weather-proof with a lifespan of at least 10 years.</t>
  </si>
  <si>
    <t>3.07.03</t>
  </si>
  <si>
    <t xml:space="preserve">A4 - printed in a single colour.  Cost includes design and printing </t>
  </si>
  <si>
    <t>3.07.04</t>
  </si>
  <si>
    <t>A3 - printed in a single colour.  Cost includes design and printing</t>
  </si>
  <si>
    <t>3.07.05</t>
  </si>
  <si>
    <t>Websute design (Where access provided only)</t>
  </si>
  <si>
    <t>3.07.06</t>
  </si>
  <si>
    <t>3.07.07</t>
  </si>
  <si>
    <t>3.07.08</t>
  </si>
  <si>
    <t>3.08.01</t>
  </si>
  <si>
    <t xml:space="preserve">Path strimming (3m wide) each pass </t>
  </si>
  <si>
    <t>3.08.02</t>
  </si>
  <si>
    <t xml:space="preserve">With Car Park or where there are high litter issues </t>
  </si>
  <si>
    <t>3.08.03</t>
  </si>
  <si>
    <t xml:space="preserve">Without Car Park </t>
  </si>
  <si>
    <t>3.08.04</t>
  </si>
  <si>
    <t>3.08.05</t>
  </si>
  <si>
    <t xml:space="preserve">Manual brashing for access areas </t>
  </si>
  <si>
    <t>Scheme Name:</t>
  </si>
  <si>
    <t>Total Cost of Scheme</t>
  </si>
  <si>
    <t>Bracken control may be necessary to maintain or restore wildlife value or protect archaeological sites. It can also help maintain and conserve the vegetation mosaics characteristic of upland and heathland landscapes. This supplement supports control of the spread, or removal, of existing stands of bracken where it is desirable to do so. It is paid in addition to the capital payments for bracken control to cover the costs of follow-up management. Care must be taken not to cause areas of bare soil in areas vulnerable to soil erosion.  This supplement is mainly intended for use with lowland heathland and upland options, but could also be used where bracken control is necessary on dry grassland, in woodland and on sand dunes. Wherever possible, the primary method of control should be by mechanical means.</t>
  </si>
  <si>
    <t>Small fields, their boundaries and their margins are important features of the local landscape, the historic environment and also have wildlife value. Some examples represent the earliest enclosed land used for agriculture, dating back to prehistoric times. Small fields are often proportionately more expensive to manage. For example, the higher ratio of headland, reduced yields, increased unproductive fieldwork, and the higher labour cost per unit of land area and per head of stock.  Fields of less than 2 ha are eligible for this supplement at the discretion of the NFC.</t>
  </si>
  <si>
    <t>Some sites are very difficult to access or may contain hazards to livestock that require a higher level of management. This supplement aims to compensate for the increased costs of managing particularly difficult sites, where there is a risk of abandonment. Examples may include very steep slopes, cliffs, islands or bogs, as well as grazing sites that are isolated from the rest of the land.  The use of this supplement may be considered on all relevant options, but is at the NFC's discretion. You will be required to justify the need for this supplement (e.g. associated extra costs) in discussion with your agent.  This option is not available in addition to Option 1.05.20.</t>
  </si>
  <si>
    <t>This supplement contributes towards the costs of facilitating communal agreements. It is particularly targeted at common land and areas of shared grazing that have two or more active graziers. It may also be applied to applications for agreements covering areas under more than one ownership that are to be managed for resource protection, inter-tidal flood management and/or wetland management. It may also be used to facilitate applications in landscapes with extensive archaeological or historic features.</t>
  </si>
  <si>
    <t>This option supports the removal of livestock at specific times of the year to reduce compaction and run-off. This option is suitable for use on soils that are prone to water logging, compaction or poaching and applies to the whole field. Soil damage on other fields must not result through removing livestock from fields receiving this supplement.</t>
  </si>
  <si>
    <t>This option creates species-rich grassland on former arable land, ley grassland or set-aside.  The creation of species-rich grassland is very demanding and will be feasible only in a few situations. Potential for this option will depend on soil type, pH, soil nutrient status (particularly available phosphorus). This option will be targeted at sites close to existing species-rich grassland.  Creation of a species-rich grassland will include establishing the sward by natural regeneration or using a seed source or mix recommended by your agent or ecological adviser. The sward will need to be cut or grazed in the first year to encourage the grasses to tiller and to control annual weeds. Once established, management will be the same as for Option 2.05.02.</t>
  </si>
  <si>
    <t>This option maintains grasslands that are already species-rich and in good condition by continuing with the current management.  Management includes: grazing and/or cutting for hay; no ploughing, re-seeding, or installation of new drainage; no heavy poaching. Other management, including fertiliser and supplementary feeding, will be tailored to each site based on the type of grassland and the farming system.</t>
  </si>
  <si>
    <t>This option restores grasslands that were species-rich in the past, but have suffered from management neglect or have been agriculturally improved. Grasslands that are suitable for this option will still have some diversity of grasses and flowers. Potential for this option will also depend on soil type, pH and soil nutrient status (particularly available phosphorus).  This option will be managed as Option 2.05.02, but restoration may include scrub clearance, invasive weed control and/or seed introduction by spreading species-rich green hay from a suitable nearby site.</t>
  </si>
  <si>
    <t>This option creates semi-improved or rough grassland on former arable, set-aside or temporary grassland.  Fields under this option will be managed as Option 2.05.05, but creation of the grassland will include establishing a grassy sward through natural regeneration or by sowing a seed mix recommended by your agent/ecological adviser.</t>
  </si>
  <si>
    <t>Options 2.05.05 &amp; 2.05.06 will maintain or restore semi-improved or rough grassland which is known to provide good conditions for target species. These options can also be used to maintain moderately species-rich semi-improved grassland but only where this is a local target, and where the grassland lacks the potential to be restored to species-rich, semi-natural grassland (Option 2.05.03). Management will include grazing and/or cutting for hay. Other management including fertiliser and supplementary feeding will be tailored to each site based on the target species present.</t>
  </si>
  <si>
    <t>This option provides additional habitat for invertebrates, birds and small mammals by managing buffer strips in intensive grass leys. These strips of wild flowers and grasses provide nesting habitat and shelter, as well as a food source for a variety of species including farmland birds, bats and insects such as bumblebees and butterflies. The strip may be rotated within the same field.  Management will include sowing and establishing a specified seed mix of wild flowers and grasses. The strip will need to be protected from grazing and will need to be re-established when the cover of wild flowers decreases. Other management such as cutting and fertiliser will be tailored to each site based on the species targeted.</t>
  </si>
  <si>
    <t>This option supports the continuation or re-introduction of haymaking on sites that would normally be managed as pasture, due to the ready availability of livestock and/or the climatic difficulty of haymaking. These fields will have high existing environmental value as hay meadows, but are at risk from haymaking being discontinued for economic reasons.</t>
  </si>
  <si>
    <t>Options 2.05.11 &amp; 2.05.14 create wet grassland habitat for either breeding waders in the spring and summer or waders and wildfowl in the winter months. Fields suitable for these options are current arable land, set-aside or temporary grassland. These fields will have been wetter in the past but have since been drained and improved for agriculture. The potential for this option will depend on both the availability of surface water and the ability to control it. Fields under this option will be managed as Options 2.05.13 or 2.05.16, but additional management for the creation of the wet grassland habitat includes: establishing a grass sward by natural regeneration or by sowing a seed mix recommended by your agent/ecological adviser; alleviating areas of soil compaction; implementing water level management; restoring the ditch network; and excavating scrapes and ponds.</t>
  </si>
  <si>
    <t>Options 2.05.12 &amp; 2.05.15 provide habitat for waders and wildfowl and/or breeding habitat for wading birds by re-wetting permanent grassland and by managing the grazing to create a mosaic of grass structure. These fields will have been wetter in the past but have since been drained or improved for agriculture. The potential for this option will depend on both the availability of surface water and the ability to control it.  Fields under this option will be managed as Options 2.05.13 or 2.05.16, but for restoration of wet grassland you may need to: alleviate any areas of soil compaction (except on archaeological features); implement a water management regime; excavate scrapes and re-profile ditches; and introduce seed by spreading species-rich green hay from a suitable nearby site.</t>
  </si>
  <si>
    <t>This option maintains wet spring and summer grasslands that already support breeding waders. In some instances it may be necessary to change the water management regime to continue to attract these birds.  Management includes: controlling in-field and ditch water levels in the spring and early summer; maintaining ditches and existing field drainage systems; creating a varied sward structure by the end of the growing season by grazing and/or taking a late hay cut; restricting the stocking density in the bird nesting season; avoiding heavy poaching (although small areas of bare ground are acceptable); and avoiding disturbance of birds by recreational or nonessential activities.</t>
  </si>
  <si>
    <t>This option maintains wet grasslands that already support wintering populations of wildfowl and waders. In some instances it may be necessary to change the water management regime to continue to attract these birds. Management includes: controlling in-field and ditch water levels over the winter months; maintaining ditches and existing field drainage systems; creating a varied sward structure by the end of the growing season by grazing and/or cutting for hay; no grazing over the winter months; no heavy poaching (although small areas of bare ground are acceptable) and avoiding disturbance of birds by recreational or nonessential activities.</t>
  </si>
  <si>
    <t>This option supports the raising of water levels in ditches and adjacent land, where exceptional management is needed at key periods of the year. This supplement may be used to provide feeding and nesting habitats for wetland birds. In addition, it will enhance the grassland habitat for wetland plants. This supplement can also be used to manage specialised wet grassland communities or to maintain the diversity of fauna and flora in important ditches.</t>
  </si>
  <si>
    <t>This option is designed to allow the inundation of areas of the river floodplain that are currently protected by flood defence banks. Grassland which is made available for additional inundation by floodwater can develop as a valuable habitat, complement adjacent habitats and, in appropriate locations, contribute to flood management. The supplement is used in designed washlands subject to prolonged and random flooding.</t>
  </si>
  <si>
    <t>This option maintains hedgerows that support target species of farmland birds, insects or mammals, or which make a significant contribution to the local landscape character and/or are historically important boundaries.  The option will allow management to be tailored to meet the specific requirements of an identified target species or create a diversity of hedgerow structure across the farm to benefit target species. It may also be used to manage hedgerows in the local style and custom, to strengthen the local historic landscape character. The option will promote the development of a balanced tree population, where this is appropriate to the local landscape.</t>
  </si>
  <si>
    <t xml:space="preserve">This option creates wood pasture on sites that are known to have previously been wood pasture, or on sites adjacent to or linking existing areas of wood pasture. The option can also be used on appropriate sites within the National Forest and Community Woodlands. Planting will not be allowed on archaeological sites, on sites of existing wildlife value or where trees would be detrimental to the landscape.  The preferred method of creation will be by careful and flexible grazing management to allow trees and shrubs to develop by natural regeneration. In some cases, it may be necessary to sow a specified grass seed mix or plant additional trees. </t>
  </si>
  <si>
    <t>Options 2.07.02 &amp; 2.07.03 maintain or restore the wildlife, historic and landscape character of wood pasture or parkland. Sites that are suitable for restoration will still support a number of ancient trees and/or parkland features. It may be that the sites are not grazed, are managed under arable cropping or have been planted with conifers or other inappropriate trees.   Management will include: protection of existing and newly established trees from damage by livestock, including stock rubbing against the trees, bark stripping and soil compaction; maintenance of areas of closely grazed turf interspersed with taller tussocks by grazing; no use of fertiliser, no ploughing or other cultivation, no re-seeding, rolling or chain harrowing.   Restoration such as tree planting to replace lost trees, scrub removal to prevent shading to ancient trees and restoration of ponds or water features.</t>
  </si>
  <si>
    <t>By establishing a grass buffer around the base of the tree, these options protect ancient trees within arable or intensively managed grass fields from damage by livestock, cultivation and other agricultural activities.  Management will include: establishing an unfertilised grass buffer of at least 15m radius around the base of each tree; not allowing treatments applied to the adjacent land to affect the buffer; protecting trees from damage by livestock including stock rubbing against the trees, bark stripping and soil compaction; retaining all tree limbs, including the lower limbs on the tree; retaining any standing or fallen dead wood.</t>
  </si>
  <si>
    <t>This option aims to enhance the historic landscape character by creating small orchards on sites that are known to have been orchard in the past. The option may also be used to increase the area of orchard habitat to support threatened species such as the noble chafer beetle. Suitable sites will normally be less than 1 ha and will either contain remnant trees or tree stations or appear as an orchard on old map records. It is also available for sites that have an ecologist's recommendation. To create an orchard you will need to establish traditional varieties by planting two year old fruit trees. A one metre diameter circle around the base of all newly planted trees should be kept free of all vegetation for the first three years after planting by mulching, the use of mulch mats, or the careful use of an approved herbicide. Formative pruning will also be required and once grazing is introduced the trees will need to be protected from livestock damage.</t>
  </si>
  <si>
    <t xml:space="preserve">Aimed at orchards which are not currently managed on a commercial basis, Options 2.08.02 &amp; 2.08.03 maintain or restore traditional orchards and nut plantations of high landscape, historical or wildlife value. Orchards suitable for the restoration option are neglected fruit orchards or nut plantations that contain overgrown trees and gaps where trees have died and have been removed or are being lost to scrub.  Management will include: maintaining the characteristic tree form (this will vary with the crop, variety, management system and in some cases, region); protecting trees from damage by livestock; retaining and protecting all mature or over-mature standing trees; retaining some standing dead trees and some dead wood on living trees; grazing without the use of fertiliser; rolling or chain harrowing.  Restoration may include: restorative pruning; re-introducing annual pruning; a tree planting programme; establishing or re-introducing management of a grass sward and/or scrub control. </t>
  </si>
  <si>
    <t>3.08.06</t>
  </si>
  <si>
    <t>2.03.03</t>
  </si>
  <si>
    <t>2 zone cutting - cut central zone annually and alternate outer zones biannually</t>
  </si>
  <si>
    <t>This option creates lowland heathland on arable or improved grassland sites that were historically heathland but have been improved for agricultural production. It will usually only be possible to restore heathland on sites that have been in intensive agricultural production for only a few years and on which the soil nutrient status is low.  Areas under this option will be managed as under Option 2.09.04, but creating the heathland habitat may include: spreading dwarf shrub cuttings or seed sourced from a local site; excluding livestock over the first winter to allow germination; and grazing from late spring to control competing weeds and grasses.</t>
  </si>
  <si>
    <t>This option creates lowland heathland on worked mineral-extraction (quarry) sites. These sites are likely to have good potential for heathland creation, as they will be very low in nutrients. However, former chalk or limestone quarries are not suitable for this option.  Areas under this option will be managed as under Option 2.09.04, but creating the heathland habitat may also include: preparing the mineral substrate by light surface cultivation; spreading dwarf shrub cuttings or seed sourced from a local site; excluding livestock in the first winter following seeding; and grazing from late spring following seeding.</t>
  </si>
  <si>
    <t>This option restores lowland heathland on sites that have become degraded by scrub, bracken or woodland encroachment. Fragments of heathland vegetation will still be evident.  Areas under this option will be managed as under Option 2.09.04, but restoring the heathland may require you to: exclude winter grazing; remove areas of scrub, trees and bracken; burn, or cut and remove, small areas of heathland to restore a varied and balanced age range and structure of dwarf shrubs; and restore the original drainage system to areas of wet heathland and mire.</t>
  </si>
  <si>
    <t>This option maintains the valuable plant communities and associated wildlife of lowland heathland by appropriate active management.  Management will require you to: burn, or cut and remove, small patches of heathland each year to sustain a varied and balanced age range and structure of dwarf shrubs; maintain fire breaks; graze to control scrub and grasses; bracken and tree cover. No supplementary feeding is allowed.</t>
  </si>
  <si>
    <t>Options 2.10.05 &amp; 2.10.06 are targeted at ponds which are of particular value to wildlife, e.g. because they support rare or threatened species or because of the diversity of wildlife which is present.  Management will be tailored to the individual pond, but will require you to: retain the present pond profile; retain submerged or partially submerged dead wood; allow natural draw-down to occur. You must not: top-up the water level; alter the drainage of the pond or adjoining land in any way; use any pesticides or fertilisers within 6m of the pond; introduce any plants, animals or waterfowl or feed any waterfowl.</t>
  </si>
  <si>
    <t>This option creates new reedbeds on land of existing low conservation interest. It is suitable for use on arable, ley grassland or permanent improved grassland. The site should be flat and have a reliable summer water supply. It will be necessary to maintain up to 30cm depth of water over part of the site in the summer months. Reedbed creation would not be allowed on archaeological features.  Reedbed creation and establishment will be informed by a management plan. This plan will detail the design and construction of the reedbed and will include: creating a variety of land forms with areas of higher ground and areas of shallow open water; excavating ditches, installing bunds and sluices; and establishing reeds. Once established, the reedbed will be managed as under Option 2.10.13.</t>
  </si>
  <si>
    <t>Menu of Standard Costs - Access &amp; Signage Options</t>
  </si>
  <si>
    <t>Options 2.10.12 &amp; 2.10.13 maintain or restore reedbeds to provide a valuable habitat for birds, insects and small mammals. Sites suitable for these options should usually be over 0.5ha with a good cover of reeds.  Management includes: maintaining water control structures in good working order; controlling scrub cover and retaining some open water; cleaning ditches and foot-drains no more than once in every five years; cutting ditch banks in rotation; no fertiliser. You must not use poor quality water to top-up the water levels.  Restoration may include: clearing scrub; cutting reeds in the summer; implementing a water management regime; restoring the ditch network. Restoration or installation of water control structures and restoration of ditches may be funded.</t>
  </si>
  <si>
    <t>This option protects sub-surface archaeological features from damage due to cultivation by establishing permanent grassland on arable, set-aside or grass leys through natural regeneration. It is targeted at protecting features at risk of damage through the standard method of grassland establishment which would involve some form of cultivation such as ploughing. This option may also help to protect soils from erosion and reduce diffuse pollution.  Management will include: allowing the sward to establish by natural regeneration; managing the sward by grazing or topping during the first year or so to encourage tillering of the grasses. Once established the sward should be managed by grazing or cutting for hay. Any activities that would damage the sward must be avoided.</t>
  </si>
  <si>
    <t>The National Forest Company</t>
  </si>
  <si>
    <t>Standard Costs Spreadsheet</t>
  </si>
  <si>
    <t>Instructions</t>
  </si>
  <si>
    <t>This spreadsheet includes 4 tabbed pages which provide standard working costs and supporting information for a CLS application. They are shown on the Figure below.</t>
  </si>
  <si>
    <t>Woodland Options</t>
  </si>
  <si>
    <t>Use this page to enter costs relating to woodland creation and management.</t>
  </si>
  <si>
    <t>Non-Woodland Options</t>
  </si>
  <si>
    <t>Use this page for costs relating to the creation and mangement of habitats other than woodland.</t>
  </si>
  <si>
    <t>Access &amp; Recreation Options</t>
  </si>
  <si>
    <t>Use this page for costs relating to public access, interpretation and education.</t>
  </si>
  <si>
    <t>Glossary &amp; Definitions</t>
  </si>
  <si>
    <t>If the information you require cannot be found in the Glossary, contact The National Forest Company on 01283 551211.</t>
  </si>
  <si>
    <t>Application Information</t>
  </si>
  <si>
    <t>Please enter the following information about your application</t>
  </si>
  <si>
    <t xml:space="preserve">Site Name </t>
  </si>
  <si>
    <t xml:space="preserve">Applicant Name </t>
  </si>
  <si>
    <t xml:space="preserve">Site Area </t>
  </si>
  <si>
    <t xml:space="preserve"> ha</t>
  </si>
  <si>
    <t>CLS Application - Summary of Costs</t>
  </si>
  <si>
    <t>Scheme Total</t>
  </si>
  <si>
    <t>Cost per hectare</t>
  </si>
  <si>
    <t>Contact us at:</t>
  </si>
  <si>
    <t>Enterprise Glade, Bath Yard, Moira,</t>
  </si>
  <si>
    <t>Swadlincote, Derbyshire  DE12 6BA</t>
  </si>
  <si>
    <t>01283 551211</t>
  </si>
  <si>
    <t>enquiries@nationalforest.org</t>
  </si>
  <si>
    <t>www.nationalforest.org</t>
  </si>
  <si>
    <t>The National Forest Changing Landscape Scheme</t>
  </si>
  <si>
    <t>Menu of Standard Costs - Woodland Options</t>
  </si>
  <si>
    <t>Operation</t>
  </si>
  <si>
    <t>Operation name</t>
  </si>
  <si>
    <t>Units</t>
  </si>
  <si>
    <t>Cost/unit (£)</t>
  </si>
  <si>
    <t>One off costs</t>
  </si>
  <si>
    <t>Annual payment</t>
  </si>
  <si>
    <t>Cost</t>
  </si>
  <si>
    <t>Core Category</t>
  </si>
  <si>
    <t>Topic Category</t>
  </si>
  <si>
    <t>Sub-Category Order</t>
  </si>
  <si>
    <t>CLS Ref</t>
  </si>
  <si>
    <t>NFC cost reference</t>
  </si>
  <si>
    <t>1.01 - Labour rates</t>
  </si>
  <si>
    <t>Forest craftsperson</t>
  </si>
  <si>
    <t>Y</t>
  </si>
  <si>
    <t>1 - Woodland</t>
  </si>
  <si>
    <t>01 - Labour Rates</t>
  </si>
  <si>
    <t>Forestry agent (qualified)</t>
  </si>
  <si>
    <t>£/hr</t>
  </si>
  <si>
    <t>Agent to mark out/prepare the site</t>
  </si>
  <si>
    <t>Obtaining planning permission</t>
  </si>
  <si>
    <t>each</t>
  </si>
  <si>
    <t>on invoices</t>
  </si>
  <si>
    <t>NB: Enter total costs into Costs column.</t>
  </si>
  <si>
    <t>Tree surgery (2 man team inc chipper)</t>
  </si>
  <si>
    <t>large single tree</t>
  </si>
  <si>
    <t>Tree surgery - minor to include minor pollarding</t>
  </si>
  <si>
    <t>Tree surgery - major to include major pollarding</t>
  </si>
  <si>
    <t>Tree removal (stack pile only)</t>
  </si>
  <si>
    <t>per m^3</t>
  </si>
  <si>
    <t>Tree removal (remove/dispose pile)</t>
  </si>
  <si>
    <t>Tractor and chipper/flail</t>
  </si>
  <si>
    <t>Tractor/trailer and labour</t>
  </si>
  <si>
    <t>JCB hire and labour</t>
  </si>
  <si>
    <t>360 excavator (small) and labour</t>
  </si>
  <si>
    <t>Dumper (small) and labour</t>
  </si>
  <si>
    <t>Beat up survey</t>
  </si>
  <si>
    <t xml:space="preserve">Safety Inspection </t>
  </si>
  <si>
    <t>1.02 - Ground preparation</t>
  </si>
  <si>
    <t>Agricultural plough</t>
  </si>
  <si>
    <t>hectare</t>
  </si>
  <si>
    <t>02 - Ground prep</t>
  </si>
  <si>
    <t>Sub soil</t>
  </si>
  <si>
    <t>Power harrow</t>
  </si>
  <si>
    <t>Rolling</t>
  </si>
  <si>
    <t>Chemical screefing (2250 trees/ha)</t>
  </si>
  <si>
    <t>Chemical screefing (Spot spraying)</t>
  </si>
  <si>
    <t>Number of Units</t>
  </si>
  <si>
    <t>Number of Years</t>
  </si>
  <si>
    <t>spot</t>
  </si>
  <si>
    <t>Scarifying</t>
  </si>
  <si>
    <t>Ripping</t>
  </si>
  <si>
    <t>Mounding</t>
  </si>
  <si>
    <t>Drainage in new planting</t>
  </si>
  <si>
    <t>m</t>
  </si>
  <si>
    <t>Chemical Screefing (compete coverage)</t>
  </si>
  <si>
    <t>1.03 - Woodland Establishment: Fencing</t>
  </si>
  <si>
    <t>Amenity Wood Post &amp; 3 rail fence</t>
  </si>
  <si>
    <t>metre</t>
  </si>
  <si>
    <t>03 - Woodland Establishment - Fencing</t>
  </si>
  <si>
    <t>Post and Wire (3 strand)</t>
  </si>
  <si>
    <t>High tensile fencing</t>
  </si>
  <si>
    <t>Rabbit fencing</t>
  </si>
  <si>
    <t>Stock fencing</t>
  </si>
  <si>
    <t>Stock and rabbit fencing</t>
  </si>
  <si>
    <t>Deer and rabbit fencing</t>
  </si>
  <si>
    <t>Light weight deer fencing</t>
  </si>
  <si>
    <t>Heavyweight deer fencing</t>
  </si>
  <si>
    <t>Temporary deer fencing (includes reuse)</t>
  </si>
  <si>
    <t>Deer gate (suitable for vehicles)</t>
  </si>
  <si>
    <t>Deer hide</t>
  </si>
  <si>
    <t>Deer high seat</t>
  </si>
  <si>
    <t>Deer exclusion plot</t>
  </si>
  <si>
    <t>Badger gate</t>
  </si>
  <si>
    <t>Fencing supplement - difficult sites</t>
  </si>
  <si>
    <t>Sheep fencing</t>
  </si>
  <si>
    <t>Permanent electric fencing</t>
  </si>
  <si>
    <t>1.04 - Woodland Establishment: Planting</t>
  </si>
  <si>
    <t>Mechanical site marking</t>
  </si>
  <si>
    <t>04 - Woodland Establishment - Planting</t>
  </si>
  <si>
    <t>Supply plants - conifers</t>
  </si>
  <si>
    <t>Supply plants - broadleaves and shrubs</t>
  </si>
  <si>
    <t>Planting costs (bare rooted, 40-60cm transplant, labour)</t>
  </si>
  <si>
    <t>per tree</t>
  </si>
  <si>
    <t>Planting costs (tree as above, 1.2m tube, stake, labour)</t>
  </si>
  <si>
    <t>Planting costs (tree as above, 0.75m tube, stake, labour)</t>
  </si>
  <si>
    <t>Planting costs (tree as above, 0.60m tube, stake, labour)</t>
  </si>
  <si>
    <t>Planting costs (tree as above, 0.60m spiral, cane, labour)</t>
  </si>
  <si>
    <t>Planting costs (as 24 but mechanical)</t>
  </si>
  <si>
    <t>Planting costs (as 1.04.04 but mechanical)</t>
  </si>
  <si>
    <t>Beating Up Conifers (supply, and plant + 20%)</t>
  </si>
  <si>
    <t>Beating Up Broadleaves (supply, and plant + 20%)</t>
  </si>
  <si>
    <t>Refix/replace guards at beating up</t>
  </si>
  <si>
    <t>Bracken control supplement</t>
  </si>
  <si>
    <t>ha</t>
  </si>
  <si>
    <t>Chemical bracken control - area payment</t>
  </si>
  <si>
    <t>Sowing of woodland grass seed</t>
  </si>
  <si>
    <t>1.05 - Vegetation Management</t>
  </si>
  <si>
    <t>Respacing natural regeneration (to 2m spacing)</t>
  </si>
  <si>
    <t>05 - Vegetation Management</t>
  </si>
  <si>
    <t>Tree/scrub cutting - Management of open ground (&lt;7cm, flail)</t>
  </si>
  <si>
    <t>net hectare</t>
  </si>
  <si>
    <t>Tree/scrub cutting - Management of open ground (&lt;7cm, manually cut)</t>
  </si>
  <si>
    <t>Tree/scrub cutting - Management of open ground (&gt;7cm, flail)</t>
  </si>
  <si>
    <t>Tree/scrub cutting - Management of open ground (&gt;7cm, manually cut)</t>
  </si>
  <si>
    <t>Specify number by year in notes</t>
  </si>
  <si>
    <t>Chemical weed control (spot spray 1600-2250trees/ha)</t>
  </si>
  <si>
    <t>Chemical weed control (spot spray 1600-2500 trees/ha)</t>
  </si>
  <si>
    <t>Compost mulching</t>
  </si>
  <si>
    <t>Bark mulch</t>
  </si>
  <si>
    <t>Strip mulch (inc. plastic base layer)</t>
  </si>
  <si>
    <t>Ride management (5m width)</t>
  </si>
  <si>
    <t>per km/yr</t>
  </si>
  <si>
    <t>Ride management (8-10m width)</t>
  </si>
  <si>
    <t>Ride management (6-10m width)</t>
  </si>
  <si>
    <t>Inter-row mowing (1 way)</t>
  </si>
  <si>
    <t>net hectare per occasion</t>
  </si>
  <si>
    <t>Inter-row mowing (2 way)</t>
  </si>
  <si>
    <t>Supplement for control of invasive plant species (exc. Control of Weeds Act 1959)</t>
  </si>
  <si>
    <t>Coppicing minor (&lt;20cm DBH) bankside trees</t>
  </si>
  <si>
    <t>Coppicing major (&gt;20cm DBH) bankside trees</t>
  </si>
  <si>
    <t>Scrub management- base payment</t>
  </si>
  <si>
    <t>Scrub management - Base payment</t>
  </si>
  <si>
    <t>on agreement</t>
  </si>
  <si>
    <t>Scrub management &lt; 25% of cover</t>
  </si>
  <si>
    <t xml:space="preserve">Scrub management 25-75% cover </t>
  </si>
  <si>
    <t>Scrub management &gt; 75% cover</t>
  </si>
  <si>
    <t>Supplement for small fields</t>
  </si>
  <si>
    <t>Supplement for difficult sites</t>
  </si>
  <si>
    <t>Supplement for group applications</t>
  </si>
  <si>
    <t>Woodland Sub-Total</t>
  </si>
  <si>
    <t>Menu of Standard Costs - Non-Woodland Habitat Options</t>
  </si>
  <si>
    <t>2.01 - Labour rates</t>
  </si>
  <si>
    <t>2 - Non-Woodland Habitats</t>
  </si>
  <si>
    <t>2.02 - Ground preparation</t>
  </si>
  <si>
    <t>02 - Ground Preparation</t>
  </si>
  <si>
    <t>Creation of ditches</t>
  </si>
  <si>
    <t>per m^2</t>
  </si>
  <si>
    <t>Creation of gutters</t>
  </si>
  <si>
    <t>Soil bund</t>
  </si>
  <si>
    <t>Culvert</t>
  </si>
  <si>
    <t>Timber Sluice</t>
  </si>
  <si>
    <t>Brick, stone or concrete sluice</t>
  </si>
  <si>
    <t>Silt trap provision</t>
  </si>
  <si>
    <t>100% of eligible cost</t>
  </si>
  <si>
    <t>Construction of water penning structures</t>
  </si>
  <si>
    <t>Cross drains under farm tracks</t>
  </si>
  <si>
    <t>2.03 - Vegetation management</t>
  </si>
  <si>
    <t>Mechanical Bracken control - base payment</t>
  </si>
  <si>
    <t>03 - Vegetation Management</t>
  </si>
  <si>
    <t>Mechanical bracken control - area payment</t>
  </si>
  <si>
    <t>Chemical weed control (spot spray 1600-2250 trees/ha)</t>
  </si>
  <si>
    <t>Management of open ground (&lt;7cm, flail)</t>
  </si>
  <si>
    <t>Management of open ground (&lt;7cm, manually cut)</t>
  </si>
  <si>
    <t>Management of open ground (&gt;7cm, flail)</t>
  </si>
  <si>
    <t>Management of open ground (&gt;7cm manual cut)</t>
  </si>
  <si>
    <t>Grass cutting recreation areas (mowing, &lt;10cm)</t>
  </si>
  <si>
    <t>hectare/season</t>
  </si>
  <si>
    <t xml:space="preserve">Removal of arisings for conservation </t>
  </si>
  <si>
    <t>per linear m</t>
  </si>
  <si>
    <t>2.04 - Vegetation management: Livestock</t>
  </si>
  <si>
    <t>Livestock handling facilities</t>
  </si>
  <si>
    <t>04 - Vegetation Management - Livestock</t>
  </si>
  <si>
    <t>Cattle grids</t>
  </si>
  <si>
    <t>Water supply</t>
  </si>
  <si>
    <t>Water trough</t>
  </si>
  <si>
    <t>Cattle drinking bay</t>
  </si>
  <si>
    <t>actuals</t>
  </si>
  <si>
    <t>CS ref</t>
  </si>
  <si>
    <t>CS amount</t>
  </si>
  <si>
    <t>te11</t>
  </si>
  <si>
    <t>actuals?</t>
  </si>
  <si>
    <t>maint?</t>
  </si>
  <si>
    <t>wd1</t>
  </si>
  <si>
    <t>keep-no CS rate</t>
  </si>
  <si>
    <t>fg4</t>
  </si>
  <si>
    <t>2.5/m supp</t>
  </si>
  <si>
    <t>200/ha</t>
  </si>
  <si>
    <t>100/ha</t>
  </si>
  <si>
    <t>fg2</t>
  </si>
  <si>
    <t>4.9/m</t>
  </si>
  <si>
    <t>6.5/m</t>
  </si>
  <si>
    <t>CLS</t>
  </si>
  <si>
    <t>7.4/m</t>
  </si>
  <si>
    <t>fg2+4</t>
  </si>
  <si>
    <t>fg9+4</t>
  </si>
  <si>
    <t>9.7/m</t>
  </si>
  <si>
    <t>fg10</t>
  </si>
  <si>
    <t>5.2/m</t>
  </si>
  <si>
    <t>fy1</t>
  </si>
  <si>
    <t>300 ea</t>
  </si>
  <si>
    <t>fg11</t>
  </si>
  <si>
    <t>136 ea</t>
  </si>
  <si>
    <t>fg14</t>
  </si>
  <si>
    <t>135 ea</t>
  </si>
  <si>
    <t>fg5</t>
  </si>
  <si>
    <t>1.24/m</t>
  </si>
  <si>
    <t>fg3</t>
  </si>
  <si>
    <t>0.25/tree</t>
  </si>
  <si>
    <t>0.45/tree</t>
  </si>
  <si>
    <t>or supply and plant 1.28/tree</t>
  </si>
  <si>
    <t>3/tree</t>
  </si>
  <si>
    <t>1.4/tree</t>
  </si>
  <si>
    <t>0.1/tree</t>
  </si>
  <si>
    <t>2.88/tree</t>
  </si>
  <si>
    <t>te4+5</t>
  </si>
  <si>
    <t>0.42/tree</t>
  </si>
  <si>
    <t>0.65/tree</t>
  </si>
  <si>
    <t>sp3</t>
  </si>
  <si>
    <t>153/ha</t>
  </si>
  <si>
    <t>170/ha</t>
  </si>
  <si>
    <t>sb4</t>
  </si>
  <si>
    <t>gs14</t>
  </si>
  <si>
    <t>253/ha</t>
  </si>
  <si>
    <t>or maint 200/ha</t>
  </si>
  <si>
    <t>1000/ha</t>
  </si>
  <si>
    <t>500/ha</t>
  </si>
  <si>
    <t>800/ha</t>
  </si>
  <si>
    <t>1300/ha</t>
  </si>
  <si>
    <t>1800/ha</t>
  </si>
  <si>
    <t>0.06/tree</t>
  </si>
  <si>
    <t>0.65/m</t>
  </si>
  <si>
    <t>250/ha</t>
  </si>
  <si>
    <t>400/ha</t>
  </si>
  <si>
    <t>185/ha</t>
  </si>
  <si>
    <t>225/ha</t>
  </si>
  <si>
    <t>60/ha</t>
  </si>
  <si>
    <t>29 ea</t>
  </si>
  <si>
    <t>50 ea</t>
  </si>
  <si>
    <t>76/agreement</t>
  </si>
  <si>
    <t>350/ha</t>
  </si>
  <si>
    <t>450/ha</t>
  </si>
  <si>
    <t>600/ha</t>
  </si>
  <si>
    <t>35/ha</t>
  </si>
  <si>
    <t>50/ha</t>
  </si>
  <si>
    <t>30/ha</t>
  </si>
  <si>
    <t>15/ha</t>
  </si>
  <si>
    <t>0.08/tree</t>
  </si>
  <si>
    <t>125/ha</t>
  </si>
  <si>
    <t>2/m</t>
  </si>
  <si>
    <t>150/ha</t>
  </si>
  <si>
    <t>notes</t>
  </si>
  <si>
    <t>CS rate</t>
  </si>
  <si>
    <t>actual</t>
  </si>
  <si>
    <t>keep - no CS rate</t>
  </si>
  <si>
    <t>75/ha</t>
  </si>
  <si>
    <t>3.6/m2</t>
  </si>
  <si>
    <t>rp9</t>
  </si>
  <si>
    <t>155 ea</t>
  </si>
  <si>
    <t>rp10</t>
  </si>
  <si>
    <t>75 ea</t>
  </si>
  <si>
    <t>140 ea</t>
  </si>
  <si>
    <t>rp3</t>
  </si>
  <si>
    <t>315 ea</t>
  </si>
  <si>
    <t>106/ha</t>
  </si>
  <si>
    <t>48/ha</t>
  </si>
  <si>
    <t>112/ha</t>
  </si>
  <si>
    <t>[difft to woodland?]</t>
  </si>
  <si>
    <t>1600/ha</t>
  </si>
  <si>
    <t>0.5/m</t>
  </si>
  <si>
    <t>wn8</t>
  </si>
  <si>
    <t>wn9</t>
  </si>
  <si>
    <t>2480 ea</t>
  </si>
  <si>
    <t>wn2</t>
  </si>
  <si>
    <t>3.75/m2</t>
  </si>
  <si>
    <t>wn10</t>
  </si>
  <si>
    <t>lv7</t>
  </si>
  <si>
    <t>110 ea</t>
  </si>
  <si>
    <t>lv1</t>
  </si>
  <si>
    <t>835 ea</t>
  </si>
  <si>
    <t>lv2</t>
  </si>
  <si>
    <t>120 ea</t>
  </si>
  <si>
    <t>lv8</t>
  </si>
  <si>
    <t>2.65/m</t>
  </si>
  <si>
    <t>324/ha</t>
  </si>
  <si>
    <t>sp4</t>
  </si>
  <si>
    <t>40/ha</t>
  </si>
  <si>
    <t>gs8</t>
  </si>
  <si>
    <t>267/ha</t>
  </si>
  <si>
    <t>182/ha</t>
  </si>
  <si>
    <t>145/ha</t>
  </si>
  <si>
    <t>gs6</t>
  </si>
  <si>
    <t>gs7</t>
  </si>
  <si>
    <t>gs13</t>
  </si>
  <si>
    <t>90/ha</t>
  </si>
  <si>
    <t>130/ha</t>
  </si>
  <si>
    <t>gs15</t>
  </si>
  <si>
    <t>85/ha</t>
  </si>
  <si>
    <t>275/ha</t>
  </si>
  <si>
    <t>590/ha</t>
  </si>
  <si>
    <t>gs11</t>
  </si>
  <si>
    <t>406/ha</t>
  </si>
  <si>
    <t>gs9</t>
  </si>
  <si>
    <t>264/ha</t>
  </si>
  <si>
    <t>335/ha</t>
  </si>
  <si>
    <t>gs12</t>
  </si>
  <si>
    <t>210/ha</t>
  </si>
  <si>
    <t>255/ha</t>
  </si>
  <si>
    <t>gs10</t>
  </si>
  <si>
    <t>157/ha</t>
  </si>
  <si>
    <t>80/ha</t>
  </si>
  <si>
    <t>be3</t>
  </si>
  <si>
    <t>8-16/100m</t>
  </si>
  <si>
    <t>bn5</t>
  </si>
  <si>
    <t>9.4/m</t>
  </si>
  <si>
    <t>bn11</t>
  </si>
  <si>
    <t>11.6/m</t>
  </si>
  <si>
    <t>27/100m</t>
  </si>
  <si>
    <t>bn8</t>
  </si>
  <si>
    <t>3/m</t>
  </si>
  <si>
    <t>bn9</t>
  </si>
  <si>
    <t>4.1/m</t>
  </si>
  <si>
    <t>bn10</t>
  </si>
  <si>
    <t>3.4/m</t>
  </si>
  <si>
    <t>wd6</t>
  </si>
  <si>
    <t>409/ha</t>
  </si>
  <si>
    <t>wd5</t>
  </si>
  <si>
    <t>244/ha</t>
  </si>
  <si>
    <t>wd4</t>
  </si>
  <si>
    <t>46/ha</t>
  </si>
  <si>
    <t>te1</t>
  </si>
  <si>
    <t>8.8 ea</t>
  </si>
  <si>
    <t>25/tree</t>
  </si>
  <si>
    <t>te2</t>
  </si>
  <si>
    <t>24.5/tree</t>
  </si>
  <si>
    <t>te8</t>
  </si>
  <si>
    <t>84/tree</t>
  </si>
  <si>
    <t>te9</t>
  </si>
  <si>
    <t>170/tree</t>
  </si>
  <si>
    <t>be5</t>
  </si>
  <si>
    <t>281/ha</t>
  </si>
  <si>
    <t>be4</t>
  </si>
  <si>
    <t>212/ha</t>
  </si>
  <si>
    <t>te3</t>
  </si>
  <si>
    <t>22.5/tree</t>
  </si>
  <si>
    <t>3.3/tree</t>
  </si>
  <si>
    <t>36/tree</t>
  </si>
  <si>
    <t>17/tree</t>
  </si>
  <si>
    <t>lh3</t>
  </si>
  <si>
    <t>517/ha</t>
  </si>
  <si>
    <t>lh1</t>
  </si>
  <si>
    <t>274/ha</t>
  </si>
  <si>
    <t>wt4</t>
  </si>
  <si>
    <t>103/pond</t>
  </si>
  <si>
    <t>wt5</t>
  </si>
  <si>
    <t>183/pond</t>
  </si>
  <si>
    <t>wt7</t>
  </si>
  <si>
    <t>323/ha</t>
  </si>
  <si>
    <t>wt6</t>
  </si>
  <si>
    <t>78/ha</t>
  </si>
  <si>
    <t>3.5/m2</t>
  </si>
  <si>
    <t>2.75/m2</t>
  </si>
  <si>
    <t>wb1</t>
  </si>
  <si>
    <t>28.5 ea</t>
  </si>
  <si>
    <t>20 ea</t>
  </si>
  <si>
    <t>200 ea</t>
  </si>
  <si>
    <t>1.5 ea</t>
  </si>
  <si>
    <t>60 ea</t>
  </si>
  <si>
    <t>10 ea</t>
  </si>
  <si>
    <t>hs6</t>
  </si>
  <si>
    <t>440/ha</t>
  </si>
  <si>
    <t>hs7</t>
  </si>
  <si>
    <t>240/ha</t>
  </si>
  <si>
    <t>52/m</t>
  </si>
  <si>
    <t>bn12</t>
  </si>
  <si>
    <t>25/m</t>
  </si>
  <si>
    <t>bn14</t>
  </si>
  <si>
    <t>44/m</t>
  </si>
  <si>
    <t>bn15</t>
  </si>
  <si>
    <t>7.9/m</t>
  </si>
  <si>
    <t>bn13</t>
  </si>
  <si>
    <t>3.6/m</t>
  </si>
  <si>
    <t>bn1</t>
  </si>
  <si>
    <t>31/m</t>
  </si>
  <si>
    <t>bn2</t>
  </si>
  <si>
    <t>86/m</t>
  </si>
  <si>
    <t>bn4</t>
  </si>
  <si>
    <t>7/m</t>
  </si>
  <si>
    <t>6/m</t>
  </si>
  <si>
    <t>wn3</t>
  </si>
  <si>
    <t>7.3/m</t>
  </si>
  <si>
    <t>sw7</t>
  </si>
  <si>
    <t>311/ha</t>
  </si>
  <si>
    <t>280/ha</t>
  </si>
  <si>
    <t>sw14</t>
  </si>
  <si>
    <t>141/ha</t>
  </si>
  <si>
    <t>5/m2</t>
  </si>
  <si>
    <t>3/m2</t>
  </si>
  <si>
    <t>1.25/m2</t>
  </si>
  <si>
    <t>keep - not in CS rates</t>
  </si>
  <si>
    <t>350/agreement</t>
  </si>
  <si>
    <t>41/ha</t>
  </si>
  <si>
    <t>45/100m</t>
  </si>
  <si>
    <t>100/100m</t>
  </si>
  <si>
    <t>90/100m</t>
  </si>
  <si>
    <t>rp4</t>
  </si>
  <si>
    <t>33/m</t>
  </si>
  <si>
    <t>fg12</t>
  </si>
  <si>
    <t>390 ea</t>
  </si>
  <si>
    <t>fg13</t>
  </si>
  <si>
    <t>280 ea</t>
  </si>
  <si>
    <t>fg15</t>
  </si>
  <si>
    <t>240 ea</t>
  </si>
  <si>
    <t>380 ea</t>
  </si>
  <si>
    <t>350 ea</t>
  </si>
  <si>
    <t>65 ea</t>
  </si>
  <si>
    <t>400 ea</t>
  </si>
  <si>
    <t>290 ea</t>
  </si>
  <si>
    <t>190 ea</t>
  </si>
  <si>
    <t>70 ea</t>
  </si>
  <si>
    <t>125 ea</t>
  </si>
  <si>
    <t>115 ea</t>
  </si>
  <si>
    <t>85 ea</t>
  </si>
  <si>
    <t>45 ea</t>
  </si>
  <si>
    <t>410 ea</t>
  </si>
  <si>
    <t>165 ea</t>
  </si>
  <si>
    <t>30 ea</t>
  </si>
  <si>
    <t>20/m</t>
  </si>
  <si>
    <t>220 ea</t>
  </si>
  <si>
    <t>60/m</t>
  </si>
  <si>
    <t>30/m</t>
  </si>
  <si>
    <t>1/m</t>
  </si>
  <si>
    <t>15/m</t>
  </si>
  <si>
    <t>45/m</t>
  </si>
  <si>
    <t>ed1</t>
  </si>
  <si>
    <t>500/agreement</t>
  </si>
  <si>
    <t>490 ea</t>
  </si>
  <si>
    <t>500/500</t>
  </si>
  <si>
    <t>700/500</t>
  </si>
  <si>
    <t>250 each</t>
  </si>
  <si>
    <t>or 100/agreement</t>
  </si>
  <si>
    <t>500/event</t>
  </si>
  <si>
    <t>0.23/m</t>
  </si>
  <si>
    <t>550/ha/season</t>
  </si>
  <si>
    <t>700/season</t>
  </si>
  <si>
    <t>300/season</t>
  </si>
  <si>
    <t>18/m</t>
  </si>
  <si>
    <t>2.50/m</t>
  </si>
  <si>
    <t>2.25/m</t>
  </si>
  <si>
    <t>10/m</t>
  </si>
  <si>
    <t>7.15/m</t>
  </si>
  <si>
    <t>430 ea</t>
  </si>
  <si>
    <t>180/ha</t>
  </si>
  <si>
    <t>95/ha</t>
  </si>
  <si>
    <t>100/pack of 50</t>
  </si>
  <si>
    <t>380/ha</t>
  </si>
  <si>
    <t>NFC contract</t>
  </si>
  <si>
    <t>5a Agenda item 5 Annex 1</t>
  </si>
  <si>
    <t>£/ha</t>
  </si>
  <si>
    <t>105/100m</t>
  </si>
  <si>
    <t xml:space="preserve">NFC Company Registration: 2991970 </t>
  </si>
  <si>
    <t>Registered Charity Number: 1166563</t>
  </si>
  <si>
    <t xml:space="preserve">This option aims to encourage visits by schools and colleges for curriculum studies at all levels or by a wide range of other interest groups. It provides the opportunity to explain the links between farming, conservation and food production. It is suitable for any farm where the farmer or other person is enthusiastic, willing and able to take groups around and where there is likely to be a demand for such a service. You will be expected to provide evidence of this demand to the NFC. There is scope for interpretation of sensitive features and this option may be used where other forms of permissive access might not be appropriate.  </t>
  </si>
  <si>
    <t xml:space="preserve">Parkland tree guard post and rail </t>
  </si>
  <si>
    <t xml:space="preserve">Field gate (12ft , 5 bar) </t>
  </si>
  <si>
    <t>Changing Landscape Scheme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</si>
</sst>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0"/>
      <name val="Arial"/>
    </font>
    <font>
      <sz val="10"/>
      <name val="Arial"/>
    </font>
    <font>
      <u/>
      <sz val="10"/>
      <color indexed="12"/>
      <name val="Arial"/>
      <family val="2"/>
    </font>
    <font>
      <b/>
      <sz val="16"/>
      <name val="Arial"/>
      <family val="2"/>
    </font>
    <font>
      <b/>
      <sz val="14"/>
      <name val="Arial"/>
      <family val="2"/>
    </font>
    <font>
      <b/>
      <sz val="10"/>
      <name val="Arial"/>
      <family val="2"/>
    </font>
    <font>
      <sz val="10"/>
      <name val="Arial"/>
      <family val="2"/>
    </font>
    <font>
      <sz val="12"/>
      <name val="Arial"/>
      <family val="2"/>
    </font>
    <font>
      <b/>
      <sz val="12"/>
      <name val="Arial"/>
      <family val="2"/>
    </font>
    <font>
      <sz val="12"/>
      <name val="Arial"/>
      <family val="2"/>
    </font>
    <font>
      <b/>
      <sz val="18"/>
      <name val="Arial"/>
      <family val="2"/>
    </font>
    <font>
      <sz val="14"/>
      <name val="Arial"/>
      <family val="2"/>
    </font>
    <font>
      <i/>
      <sz val="14"/>
      <name val="Arial"/>
      <family val="2"/>
    </font>
    <font>
      <b/>
      <sz val="8"/>
      <color indexed="81"/>
      <name val="Tahoma"/>
      <family val="2"/>
    </font>
    <font>
      <sz val="8"/>
      <color indexed="81"/>
      <name val="Tahoma"/>
      <family val="2"/>
    </font>
    <font>
      <b/>
      <i/>
      <sz val="10"/>
      <name val="Arial"/>
      <family val="2"/>
    </font>
  </fonts>
  <fills count="12">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55"/>
      </right>
      <top/>
      <bottom/>
      <diagonal/>
    </border>
    <border>
      <left style="thin">
        <color indexed="55"/>
      </left>
      <right style="thin">
        <color indexed="55"/>
      </right>
      <top/>
      <bottom/>
      <diagonal/>
    </border>
    <border>
      <left style="thin">
        <color indexed="55"/>
      </left>
      <right style="medium">
        <color indexed="64"/>
      </right>
      <top/>
      <bottom/>
      <diagonal/>
    </border>
    <border>
      <left style="medium">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55"/>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24">
    <xf numFmtId="0" fontId="0" fillId="0" borderId="0" xfId="0"/>
    <xf numFmtId="0" fontId="0" fillId="0" borderId="1" xfId="0" applyBorder="1" applyAlignment="1" applyProtection="1">
      <alignment horizontal="right"/>
      <protection locked="0"/>
    </xf>
    <xf numFmtId="0" fontId="5" fillId="0" borderId="0" xfId="0" applyFont="1" applyFill="1" applyBorder="1" applyAlignment="1" applyProtection="1">
      <alignment horizontal="center" vertical="center" wrapText="1"/>
    </xf>
    <xf numFmtId="0" fontId="5" fillId="0" borderId="0" xfId="0" applyFont="1" applyFill="1" applyAlignment="1" applyProtection="1">
      <alignment horizontal="center" vertical="center" wrapText="1"/>
    </xf>
    <xf numFmtId="0" fontId="5" fillId="2" borderId="2" xfId="0" applyFont="1" applyFill="1" applyBorder="1" applyAlignment="1" applyProtection="1">
      <alignment horizontal="center" wrapText="1"/>
    </xf>
    <xf numFmtId="44" fontId="5" fillId="2" borderId="2" xfId="1" applyFont="1" applyFill="1" applyBorder="1" applyAlignment="1" applyProtection="1">
      <alignment horizontal="left" wrapText="1"/>
    </xf>
    <xf numFmtId="0" fontId="5" fillId="2" borderId="2" xfId="0" applyNumberFormat="1" applyFont="1" applyFill="1" applyBorder="1" applyAlignment="1" applyProtection="1">
      <alignment horizontal="center" wrapText="1"/>
    </xf>
    <xf numFmtId="44" fontId="6" fillId="0" borderId="0" xfId="1" applyFont="1" applyFill="1" applyBorder="1" applyAlignment="1" applyProtection="1">
      <alignment horizontal="left"/>
    </xf>
    <xf numFmtId="44" fontId="1" fillId="0" borderId="0" xfId="1" applyFill="1" applyBorder="1" applyAlignment="1" applyProtection="1">
      <alignment horizontal="left"/>
    </xf>
    <xf numFmtId="4" fontId="0" fillId="0" borderId="0" xfId="0" applyNumberFormat="1" applyFill="1" applyBorder="1" applyProtection="1"/>
    <xf numFmtId="0" fontId="0" fillId="0" borderId="0" xfId="0" applyFill="1" applyBorder="1" applyProtection="1"/>
    <xf numFmtId="0" fontId="0" fillId="0" borderId="0" xfId="0" applyNumberFormat="1" applyFill="1" applyBorder="1" applyAlignment="1" applyProtection="1">
      <alignment horizontal="center"/>
    </xf>
    <xf numFmtId="44" fontId="6" fillId="0" borderId="0" xfId="1" applyFont="1" applyFill="1" applyBorder="1" applyAlignment="1" applyProtection="1">
      <alignment horizontal="left" wrapText="1"/>
    </xf>
    <xf numFmtId="44" fontId="6" fillId="0" borderId="0" xfId="1" applyFont="1" applyFill="1" applyBorder="1" applyAlignment="1" applyProtection="1">
      <alignment horizontal="center"/>
    </xf>
    <xf numFmtId="44" fontId="1" fillId="0" borderId="0" xfId="1" applyFill="1" applyBorder="1" applyAlignment="1" applyProtection="1">
      <alignment horizontal="center"/>
    </xf>
    <xf numFmtId="49" fontId="6" fillId="0" borderId="0" xfId="0" applyNumberFormat="1" applyFont="1" applyFill="1" applyBorder="1" applyAlignment="1" applyProtection="1">
      <alignment horizontal="left" vertical="center" wrapText="1"/>
    </xf>
    <xf numFmtId="49" fontId="6" fillId="0" borderId="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0" fontId="5" fillId="3" borderId="2" xfId="0" applyFont="1" applyFill="1" applyBorder="1" applyAlignment="1" applyProtection="1">
      <alignment horizontal="center" wrapText="1"/>
    </xf>
    <xf numFmtId="44" fontId="5" fillId="3" borderId="2" xfId="1" applyFont="1" applyFill="1" applyBorder="1" applyAlignment="1" applyProtection="1">
      <alignment horizontal="left" wrapText="1"/>
    </xf>
    <xf numFmtId="44" fontId="5" fillId="3" borderId="2" xfId="1" applyFont="1" applyFill="1" applyBorder="1" applyAlignment="1" applyProtection="1">
      <alignment horizontal="center" wrapText="1"/>
    </xf>
    <xf numFmtId="0" fontId="5" fillId="3" borderId="2" xfId="0" applyNumberFormat="1" applyFont="1" applyFill="1" applyBorder="1" applyAlignment="1" applyProtection="1">
      <alignment horizontal="center" wrapText="1"/>
    </xf>
    <xf numFmtId="44" fontId="1" fillId="0" borderId="0" xfId="1" applyFill="1" applyBorder="1" applyProtection="1"/>
    <xf numFmtId="0" fontId="5" fillId="0" borderId="4"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5" fillId="4" borderId="2" xfId="0" applyFont="1" applyFill="1" applyBorder="1" applyAlignment="1" applyProtection="1">
      <alignment horizontal="center" wrapText="1"/>
    </xf>
    <xf numFmtId="44" fontId="5" fillId="4" borderId="2" xfId="1" applyFont="1" applyFill="1" applyBorder="1" applyAlignment="1" applyProtection="1">
      <alignment horizontal="left" wrapText="1"/>
    </xf>
    <xf numFmtId="44" fontId="5" fillId="4" borderId="2" xfId="1" applyFont="1" applyFill="1" applyBorder="1" applyAlignment="1" applyProtection="1">
      <alignment horizontal="center" wrapText="1"/>
    </xf>
    <xf numFmtId="0" fontId="5" fillId="4" borderId="2" xfId="0" applyNumberFormat="1" applyFont="1" applyFill="1" applyBorder="1" applyAlignment="1" applyProtection="1">
      <alignment horizontal="center" wrapText="1"/>
    </xf>
    <xf numFmtId="0" fontId="0" fillId="0" borderId="0" xfId="0" applyBorder="1" applyAlignment="1" applyProtection="1">
      <alignment horizontal="center"/>
    </xf>
    <xf numFmtId="44" fontId="1" fillId="0" borderId="0" xfId="1" applyBorder="1" applyAlignment="1" applyProtection="1">
      <alignment horizontal="left"/>
    </xf>
    <xf numFmtId="44" fontId="1" fillId="0" borderId="0" xfId="1" applyBorder="1" applyProtection="1"/>
    <xf numFmtId="4" fontId="0" fillId="0" borderId="0" xfId="0" applyNumberFormat="1" applyBorder="1" applyProtection="1"/>
    <xf numFmtId="0" fontId="0" fillId="0" borderId="0" xfId="0" applyBorder="1" applyProtection="1"/>
    <xf numFmtId="0" fontId="0" fillId="0" borderId="0" xfId="0" applyNumberFormat="1" applyBorder="1" applyAlignment="1" applyProtection="1">
      <alignment horizontal="center"/>
    </xf>
    <xf numFmtId="49" fontId="6" fillId="0" borderId="0" xfId="0" applyNumberFormat="1" applyFont="1" applyBorder="1" applyAlignment="1" applyProtection="1">
      <alignment horizontal="left" vertical="center" wrapText="1"/>
    </xf>
    <xf numFmtId="0" fontId="6" fillId="0" borderId="4" xfId="0" applyNumberFormat="1" applyFont="1" applyBorder="1" applyAlignment="1" applyProtection="1">
      <alignment horizontal="right" vertical="center" wrapText="1"/>
    </xf>
    <xf numFmtId="0" fontId="0" fillId="0" borderId="0" xfId="0" applyFill="1" applyBorder="1" applyAlignment="1">
      <alignment vertical="center"/>
    </xf>
    <xf numFmtId="0" fontId="0" fillId="0" borderId="0" xfId="0" applyFill="1"/>
    <xf numFmtId="0" fontId="5" fillId="0" borderId="5" xfId="0" applyFont="1" applyFill="1" applyBorder="1" applyAlignment="1" applyProtection="1">
      <alignment vertical="center" wrapText="1"/>
    </xf>
    <xf numFmtId="0" fontId="5" fillId="0" borderId="6" xfId="0" applyFont="1" applyFill="1" applyBorder="1" applyAlignment="1">
      <alignment vertical="center" wrapText="1"/>
    </xf>
    <xf numFmtId="0" fontId="5" fillId="0" borderId="6" xfId="0" applyNumberFormat="1" applyFont="1" applyFill="1" applyBorder="1" applyAlignment="1">
      <alignment vertical="center" wrapText="1"/>
    </xf>
    <xf numFmtId="0" fontId="5" fillId="0" borderId="7" xfId="0" applyFont="1" applyFill="1" applyBorder="1" applyAlignment="1">
      <alignment horizontal="center" vertical="center" wrapText="1"/>
    </xf>
    <xf numFmtId="0" fontId="5" fillId="0" borderId="6" xfId="0" applyFont="1" applyFill="1" applyBorder="1" applyAlignment="1" applyProtection="1">
      <alignment vertical="center" wrapText="1"/>
    </xf>
    <xf numFmtId="0" fontId="5" fillId="0" borderId="8" xfId="0" applyFont="1" applyFill="1" applyBorder="1" applyAlignment="1">
      <alignment vertical="center" wrapText="1"/>
    </xf>
    <xf numFmtId="0" fontId="5" fillId="0" borderId="0" xfId="0" applyFont="1" applyFill="1" applyAlignment="1">
      <alignment horizontal="center" vertical="center" wrapText="1"/>
    </xf>
    <xf numFmtId="0" fontId="3" fillId="5" borderId="9" xfId="0" applyFont="1" applyFill="1" applyBorder="1" applyAlignment="1">
      <alignment vertical="center"/>
    </xf>
    <xf numFmtId="0" fontId="0" fillId="5" borderId="10" xfId="0" applyFill="1" applyBorder="1" applyAlignment="1">
      <alignment vertical="center"/>
    </xf>
    <xf numFmtId="0" fontId="0" fillId="5" borderId="10" xfId="0" applyNumberFormat="1" applyFill="1" applyBorder="1" applyAlignment="1">
      <alignment vertical="center"/>
    </xf>
    <xf numFmtId="0" fontId="0" fillId="5" borderId="10" xfId="0" applyFill="1" applyBorder="1" applyAlignment="1">
      <alignment horizontal="center" vertical="center"/>
    </xf>
    <xf numFmtId="0" fontId="0" fillId="5" borderId="11" xfId="0" applyFill="1" applyBorder="1" applyAlignment="1">
      <alignment vertical="center"/>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13" xfId="0" applyNumberFormat="1"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3" xfId="0" applyFont="1" applyFill="1" applyBorder="1" applyAlignment="1" applyProtection="1">
      <alignment vertical="center" wrapText="1"/>
    </xf>
    <xf numFmtId="0" fontId="5" fillId="2" borderId="14" xfId="0" applyFont="1" applyFill="1" applyBorder="1" applyAlignment="1">
      <alignment vertical="center" wrapText="1"/>
    </xf>
    <xf numFmtId="0" fontId="6" fillId="0" borderId="15" xfId="0" applyFont="1" applyFill="1" applyBorder="1" applyAlignment="1" applyProtection="1">
      <alignment vertical="center" wrapText="1"/>
    </xf>
    <xf numFmtId="4" fontId="0" fillId="0" borderId="16" xfId="0" applyNumberFormat="1" applyFill="1" applyBorder="1" applyAlignment="1">
      <alignment vertical="center"/>
    </xf>
    <xf numFmtId="0" fontId="0" fillId="0" borderId="16" xfId="0" applyFill="1" applyBorder="1" applyAlignment="1">
      <alignment vertical="center"/>
    </xf>
    <xf numFmtId="0" fontId="0" fillId="0" borderId="16" xfId="0" applyNumberFormat="1" applyFill="1" applyBorder="1" applyAlignment="1">
      <alignment vertical="center"/>
    </xf>
    <xf numFmtId="0" fontId="0" fillId="0" borderId="16" xfId="0" applyFill="1" applyBorder="1" applyAlignment="1">
      <alignment horizontal="center" vertical="center"/>
    </xf>
    <xf numFmtId="0" fontId="6" fillId="0" borderId="16" xfId="0" applyFont="1" applyFill="1" applyBorder="1" applyAlignment="1" applyProtection="1">
      <alignment vertical="center"/>
    </xf>
    <xf numFmtId="0" fontId="0" fillId="0" borderId="17" xfId="0" applyFill="1" applyBorder="1" applyAlignment="1">
      <alignment vertical="center" wrapText="1"/>
    </xf>
    <xf numFmtId="0" fontId="6" fillId="0" borderId="18" xfId="0" applyFont="1" applyFill="1" applyBorder="1" applyAlignment="1" applyProtection="1">
      <alignment vertical="center" wrapText="1"/>
    </xf>
    <xf numFmtId="4" fontId="0" fillId="0" borderId="19" xfId="0" applyNumberFormat="1" applyFill="1" applyBorder="1" applyAlignment="1">
      <alignment vertical="center"/>
    </xf>
    <xf numFmtId="0" fontId="0" fillId="0" borderId="19" xfId="0" applyFill="1" applyBorder="1" applyAlignment="1">
      <alignment vertical="center"/>
    </xf>
    <xf numFmtId="0" fontId="0" fillId="0" borderId="19" xfId="0" applyNumberFormat="1" applyFill="1" applyBorder="1" applyAlignment="1">
      <alignment vertical="center"/>
    </xf>
    <xf numFmtId="0" fontId="0" fillId="0" borderId="19" xfId="0" applyFill="1" applyBorder="1" applyAlignment="1">
      <alignment horizontal="center" vertical="center"/>
    </xf>
    <xf numFmtId="0" fontId="6" fillId="0" borderId="19" xfId="0" applyFont="1" applyFill="1" applyBorder="1" applyAlignment="1" applyProtection="1">
      <alignment vertical="center"/>
    </xf>
    <xf numFmtId="0" fontId="0" fillId="0" borderId="20" xfId="0"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xf>
    <xf numFmtId="0" fontId="0" fillId="0" borderId="18" xfId="0" applyFill="1" applyBorder="1" applyAlignment="1">
      <alignment vertical="center" wrapText="1"/>
    </xf>
    <xf numFmtId="0" fontId="6" fillId="0" borderId="21" xfId="0" applyFont="1" applyFill="1" applyBorder="1" applyAlignment="1" applyProtection="1">
      <alignment vertical="center" wrapText="1"/>
    </xf>
    <xf numFmtId="4" fontId="0" fillId="0" borderId="22" xfId="0" applyNumberFormat="1" applyFill="1" applyBorder="1" applyAlignment="1">
      <alignment vertical="center"/>
    </xf>
    <xf numFmtId="0" fontId="0" fillId="0" borderId="22" xfId="0" applyFill="1" applyBorder="1" applyAlignment="1">
      <alignment vertical="center"/>
    </xf>
    <xf numFmtId="0" fontId="0" fillId="0" borderId="22" xfId="0" applyNumberFormat="1" applyFill="1" applyBorder="1" applyAlignment="1">
      <alignment vertical="center"/>
    </xf>
    <xf numFmtId="0" fontId="0" fillId="0" borderId="22" xfId="0" applyFill="1" applyBorder="1" applyAlignment="1">
      <alignment horizontal="center" vertical="center"/>
    </xf>
    <xf numFmtId="0" fontId="6" fillId="0" borderId="22" xfId="0" applyFont="1" applyFill="1" applyBorder="1" applyAlignment="1" applyProtection="1">
      <alignment vertical="center"/>
    </xf>
    <xf numFmtId="0" fontId="0" fillId="0" borderId="23" xfId="0" applyFill="1" applyBorder="1" applyAlignment="1">
      <alignment vertical="center" wrapText="1"/>
    </xf>
    <xf numFmtId="0" fontId="6" fillId="0" borderId="19" xfId="0" applyNumberFormat="1" applyFont="1" applyFill="1" applyBorder="1" applyAlignment="1" applyProtection="1">
      <alignment vertical="center" wrapText="1"/>
    </xf>
    <xf numFmtId="49" fontId="6" fillId="0" borderId="15" xfId="0" applyNumberFormat="1" applyFont="1" applyFill="1" applyBorder="1" applyAlignment="1" applyProtection="1">
      <alignment vertical="center" wrapText="1"/>
    </xf>
    <xf numFmtId="0" fontId="6" fillId="0" borderId="16" xfId="0" applyNumberFormat="1" applyFont="1" applyFill="1" applyBorder="1" applyAlignment="1" applyProtection="1">
      <alignment vertical="center" wrapText="1"/>
    </xf>
    <xf numFmtId="0" fontId="0" fillId="0" borderId="20" xfId="0" applyNumberFormat="1" applyFill="1" applyBorder="1" applyAlignment="1">
      <alignment vertical="center" wrapText="1"/>
    </xf>
    <xf numFmtId="0" fontId="0" fillId="0" borderId="21" xfId="0" applyFill="1" applyBorder="1" applyAlignment="1">
      <alignment vertical="center" wrapText="1"/>
    </xf>
    <xf numFmtId="0" fontId="0" fillId="0" borderId="23" xfId="0" applyNumberFormat="1" applyFill="1" applyBorder="1" applyAlignment="1">
      <alignment vertical="center" wrapText="1"/>
    </xf>
    <xf numFmtId="0" fontId="6" fillId="0" borderId="3" xfId="0" applyFont="1" applyFill="1" applyBorder="1" applyAlignment="1" applyProtection="1">
      <alignment horizontal="left" wrapText="1"/>
    </xf>
    <xf numFmtId="0" fontId="0" fillId="0" borderId="24" xfId="0" applyFill="1" applyBorder="1" applyAlignment="1">
      <alignment vertical="center" wrapText="1"/>
    </xf>
    <xf numFmtId="4" fontId="0" fillId="0" borderId="25" xfId="0" applyNumberFormat="1" applyFill="1" applyBorder="1" applyAlignment="1">
      <alignment vertical="center"/>
    </xf>
    <xf numFmtId="0" fontId="0" fillId="0" borderId="25" xfId="0" applyFill="1" applyBorder="1" applyAlignment="1">
      <alignment vertical="center"/>
    </xf>
    <xf numFmtId="0" fontId="0" fillId="0" borderId="25" xfId="0" applyNumberFormat="1" applyFill="1" applyBorder="1" applyAlignment="1">
      <alignment vertical="center"/>
    </xf>
    <xf numFmtId="0" fontId="0" fillId="0" borderId="25" xfId="0" applyFill="1" applyBorder="1" applyAlignment="1">
      <alignment horizontal="center" vertical="center"/>
    </xf>
    <xf numFmtId="0" fontId="0" fillId="0" borderId="26" xfId="0" applyNumberFormat="1" applyFill="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3" fillId="6" borderId="27" xfId="0" applyFont="1" applyFill="1" applyBorder="1" applyAlignment="1">
      <alignment vertical="center"/>
    </xf>
    <xf numFmtId="0" fontId="0" fillId="6" borderId="28" xfId="0" applyFill="1" applyBorder="1" applyAlignment="1">
      <alignment vertical="center"/>
    </xf>
    <xf numFmtId="0" fontId="0" fillId="6" borderId="28" xfId="0" applyNumberFormat="1" applyFill="1" applyBorder="1" applyAlignment="1">
      <alignment vertical="center"/>
    </xf>
    <xf numFmtId="0" fontId="0" fillId="6" borderId="28" xfId="0" applyFill="1" applyBorder="1" applyAlignment="1">
      <alignment horizontal="center" vertical="center"/>
    </xf>
    <xf numFmtId="0" fontId="0" fillId="6" borderId="29" xfId="0" applyFill="1" applyBorder="1" applyAlignment="1">
      <alignment vertical="center"/>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3" xfId="0" applyNumberFormat="1" applyFont="1" applyFill="1" applyBorder="1" applyAlignment="1">
      <alignment vertical="center" wrapText="1"/>
    </xf>
    <xf numFmtId="0" fontId="5" fillId="3" borderId="13" xfId="0" applyFont="1" applyFill="1" applyBorder="1" applyAlignment="1">
      <alignment horizontal="center" vertical="center" wrapText="1"/>
    </xf>
    <xf numFmtId="0" fontId="0" fillId="3" borderId="13" xfId="0" applyFill="1" applyBorder="1" applyAlignment="1">
      <alignment vertical="center"/>
    </xf>
    <xf numFmtId="0" fontId="0" fillId="3" borderId="14" xfId="0" applyFill="1" applyBorder="1" applyAlignment="1">
      <alignment vertical="center" wrapText="1"/>
    </xf>
    <xf numFmtId="0" fontId="0" fillId="0" borderId="16"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15" xfId="0" applyFill="1" applyBorder="1" applyAlignment="1">
      <alignment vertical="center" wrapText="1"/>
    </xf>
    <xf numFmtId="0" fontId="0" fillId="0" borderId="25" xfId="0" applyBorder="1" applyAlignment="1">
      <alignment vertical="center"/>
    </xf>
    <xf numFmtId="0" fontId="0" fillId="0" borderId="26" xfId="0" applyFill="1" applyBorder="1" applyAlignment="1">
      <alignment vertical="center" wrapText="1"/>
    </xf>
    <xf numFmtId="0" fontId="3" fillId="7" borderId="27" xfId="0" applyFont="1" applyFill="1" applyBorder="1" applyAlignment="1">
      <alignment vertical="center"/>
    </xf>
    <xf numFmtId="0" fontId="0" fillId="7" borderId="28" xfId="0" applyFill="1" applyBorder="1" applyAlignment="1">
      <alignment vertical="center"/>
    </xf>
    <xf numFmtId="0" fontId="0" fillId="7" borderId="28" xfId="0" applyNumberFormat="1" applyFill="1" applyBorder="1" applyAlignment="1">
      <alignment vertical="center"/>
    </xf>
    <xf numFmtId="0" fontId="0" fillId="7" borderId="28" xfId="0" applyFill="1" applyBorder="1" applyAlignment="1">
      <alignment horizontal="center" vertical="center"/>
    </xf>
    <xf numFmtId="0" fontId="0" fillId="7" borderId="29" xfId="0" applyFill="1" applyBorder="1" applyAlignment="1">
      <alignment vertical="center"/>
    </xf>
    <xf numFmtId="0" fontId="5" fillId="4" borderId="12" xfId="0" applyFont="1" applyFill="1" applyBorder="1" applyAlignment="1" applyProtection="1">
      <alignment vertical="center" wrapText="1"/>
    </xf>
    <xf numFmtId="0" fontId="5" fillId="4" borderId="13" xfId="0" applyFont="1" applyFill="1" applyBorder="1" applyAlignment="1">
      <alignment vertical="center" wrapText="1"/>
    </xf>
    <xf numFmtId="0" fontId="5" fillId="4" borderId="13" xfId="0" applyNumberFormat="1" applyFont="1" applyFill="1" applyBorder="1" applyAlignment="1">
      <alignment vertical="center" wrapText="1"/>
    </xf>
    <xf numFmtId="0" fontId="5" fillId="4" borderId="13" xfId="0" applyFont="1" applyFill="1" applyBorder="1" applyAlignment="1">
      <alignment horizontal="center" vertical="center" wrapText="1"/>
    </xf>
    <xf numFmtId="0" fontId="5" fillId="4" borderId="13" xfId="0" applyFont="1" applyFill="1" applyBorder="1" applyAlignment="1" applyProtection="1">
      <alignment vertical="center" wrapText="1"/>
    </xf>
    <xf numFmtId="0" fontId="0" fillId="4" borderId="14" xfId="0" applyFill="1" applyBorder="1" applyAlignment="1">
      <alignment vertical="center"/>
    </xf>
    <xf numFmtId="0" fontId="0" fillId="0" borderId="15" xfId="0" applyBorder="1" applyAlignment="1">
      <alignment vertical="center" wrapText="1"/>
    </xf>
    <xf numFmtId="4" fontId="0" fillId="0" borderId="16" xfId="0" applyNumberFormat="1" applyBorder="1" applyAlignment="1">
      <alignment vertical="center"/>
    </xf>
    <xf numFmtId="0" fontId="0" fillId="0" borderId="16" xfId="0" applyNumberFormat="1" applyBorder="1" applyAlignment="1">
      <alignment vertical="center"/>
    </xf>
    <xf numFmtId="0" fontId="0" fillId="0" borderId="18" xfId="0" applyBorder="1" applyAlignment="1">
      <alignment vertical="center" wrapText="1"/>
    </xf>
    <xf numFmtId="4" fontId="0" fillId="0" borderId="19" xfId="0" applyNumberFormat="1"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wrapText="1"/>
    </xf>
    <xf numFmtId="4" fontId="0" fillId="0" borderId="22" xfId="0" applyNumberFormat="1" applyBorder="1" applyAlignment="1">
      <alignment vertical="center"/>
    </xf>
    <xf numFmtId="0" fontId="0" fillId="0" borderId="22" xfId="0" applyNumberFormat="1" applyBorder="1" applyAlignment="1">
      <alignment vertical="center"/>
    </xf>
    <xf numFmtId="0" fontId="0" fillId="4" borderId="14" xfId="0" applyFill="1" applyBorder="1" applyAlignment="1">
      <alignment vertical="center" wrapText="1"/>
    </xf>
    <xf numFmtId="49" fontId="6" fillId="0" borderId="18" xfId="0" applyNumberFormat="1" applyFont="1" applyBorder="1" applyAlignment="1" applyProtection="1">
      <alignment vertical="center" wrapText="1"/>
    </xf>
    <xf numFmtId="0" fontId="6" fillId="0" borderId="19" xfId="0" applyNumberFormat="1" applyFont="1" applyBorder="1" applyAlignment="1" applyProtection="1">
      <alignment vertical="center" wrapText="1"/>
    </xf>
    <xf numFmtId="0" fontId="6" fillId="0" borderId="18" xfId="0" applyFont="1" applyBorder="1" applyAlignment="1">
      <alignment vertical="center" wrapText="1"/>
    </xf>
    <xf numFmtId="0" fontId="6" fillId="0" borderId="19"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xf>
    <xf numFmtId="0" fontId="6" fillId="0" borderId="24" xfId="0" applyFont="1" applyFill="1" applyBorder="1" applyAlignment="1" applyProtection="1">
      <alignment vertical="center" wrapText="1"/>
    </xf>
    <xf numFmtId="4" fontId="0" fillId="0" borderId="25" xfId="0" applyNumberFormat="1" applyBorder="1" applyAlignment="1">
      <alignment vertical="center"/>
    </xf>
    <xf numFmtId="0" fontId="0" fillId="0" borderId="25" xfId="0" applyNumberFormat="1" applyBorder="1" applyAlignment="1">
      <alignment vertical="center"/>
    </xf>
    <xf numFmtId="0" fontId="6" fillId="0" borderId="25" xfId="0" applyFont="1" applyFill="1" applyBorder="1" applyAlignment="1" applyProtection="1">
      <alignment vertical="center"/>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44" fontId="5" fillId="0" borderId="6" xfId="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0" borderId="30" xfId="0" applyFont="1" applyFill="1" applyBorder="1" applyAlignment="1" applyProtection="1">
      <alignment horizontal="left"/>
    </xf>
    <xf numFmtId="0" fontId="6" fillId="0" borderId="0" xfId="1" applyNumberFormat="1" applyFont="1" applyFill="1" applyBorder="1" applyAlignment="1" applyProtection="1">
      <alignment horizontal="center" wrapText="1"/>
    </xf>
    <xf numFmtId="0" fontId="6" fillId="0" borderId="31" xfId="0" applyFont="1" applyFill="1" applyBorder="1" applyAlignment="1" applyProtection="1">
      <alignment horizontal="center"/>
    </xf>
    <xf numFmtId="0" fontId="6" fillId="0" borderId="30" xfId="0" applyFont="1" applyFill="1" applyBorder="1" applyProtection="1"/>
    <xf numFmtId="0" fontId="0" fillId="0" borderId="30" xfId="0" applyFill="1" applyBorder="1" applyProtection="1"/>
    <xf numFmtId="0" fontId="0" fillId="0" borderId="31" xfId="0" applyFill="1" applyBorder="1" applyAlignment="1" applyProtection="1">
      <alignment horizontal="center"/>
    </xf>
    <xf numFmtId="0" fontId="5" fillId="2" borderId="32" xfId="0" applyFont="1" applyFill="1" applyBorder="1" applyProtection="1"/>
    <xf numFmtId="44" fontId="5" fillId="2" borderId="2" xfId="1" applyFont="1" applyFill="1" applyBorder="1" applyAlignment="1" applyProtection="1">
      <alignment horizontal="center" wrapText="1"/>
    </xf>
    <xf numFmtId="0" fontId="5" fillId="2" borderId="33" xfId="0" applyFont="1" applyFill="1" applyBorder="1" applyAlignment="1" applyProtection="1">
      <alignment horizontal="center" wrapText="1"/>
    </xf>
    <xf numFmtId="49" fontId="6" fillId="0" borderId="30" xfId="0" applyNumberFormat="1" applyFont="1" applyFill="1" applyBorder="1" applyAlignment="1" applyProtection="1">
      <alignment horizontal="left" vertical="center" wrapText="1"/>
    </xf>
    <xf numFmtId="0" fontId="6" fillId="0" borderId="31" xfId="0" applyNumberFormat="1" applyFont="1" applyFill="1" applyBorder="1" applyAlignment="1" applyProtection="1">
      <alignment horizontal="center" vertical="center" wrapText="1"/>
    </xf>
    <xf numFmtId="0" fontId="0" fillId="0" borderId="31" xfId="0" applyBorder="1" applyAlignment="1" applyProtection="1">
      <alignment horizontal="center"/>
    </xf>
    <xf numFmtId="0" fontId="5" fillId="3" borderId="32" xfId="0" applyFont="1" applyFill="1" applyBorder="1" applyProtection="1"/>
    <xf numFmtId="0" fontId="0" fillId="3" borderId="33" xfId="0" applyFill="1" applyBorder="1" applyAlignment="1" applyProtection="1">
      <alignment horizontal="center"/>
    </xf>
    <xf numFmtId="0" fontId="0" fillId="0" borderId="30" xfId="0" applyBorder="1" applyAlignment="1" applyProtection="1">
      <alignment horizontal="left"/>
    </xf>
    <xf numFmtId="0" fontId="5" fillId="4" borderId="32" xfId="0" applyFont="1" applyFill="1" applyBorder="1" applyAlignment="1" applyProtection="1">
      <alignment horizontal="left" wrapText="1"/>
    </xf>
    <xf numFmtId="0" fontId="5" fillId="4" borderId="33" xfId="0" applyFont="1" applyFill="1" applyBorder="1" applyAlignment="1" applyProtection="1">
      <alignment horizontal="center" wrapText="1"/>
    </xf>
    <xf numFmtId="49" fontId="6" fillId="0" borderId="30" xfId="0" applyNumberFormat="1" applyFont="1" applyBorder="1" applyAlignment="1" applyProtection="1">
      <alignment horizontal="left" vertical="center" wrapText="1"/>
    </xf>
    <xf numFmtId="0" fontId="6" fillId="0" borderId="31" xfId="0" applyNumberFormat="1" applyFont="1" applyBorder="1" applyAlignment="1" applyProtection="1">
      <alignment horizontal="center" vertical="center" wrapText="1"/>
    </xf>
    <xf numFmtId="0" fontId="6" fillId="0" borderId="30" xfId="0" applyFont="1" applyBorder="1" applyAlignment="1" applyProtection="1">
      <alignment horizontal="left"/>
    </xf>
    <xf numFmtId="0" fontId="6" fillId="0" borderId="31" xfId="0" applyFont="1" applyBorder="1" applyAlignment="1" applyProtection="1">
      <alignment horizontal="center"/>
    </xf>
    <xf numFmtId="0" fontId="8" fillId="0" borderId="5" xfId="0" applyFont="1" applyFill="1" applyBorder="1" applyProtection="1"/>
    <xf numFmtId="0" fontId="8" fillId="0" borderId="6" xfId="0" applyFont="1" applyFill="1" applyBorder="1" applyProtection="1"/>
    <xf numFmtId="44" fontId="8" fillId="0" borderId="6" xfId="1" applyFont="1" applyFill="1" applyBorder="1" applyAlignment="1" applyProtection="1">
      <alignment horizontal="left"/>
    </xf>
    <xf numFmtId="0" fontId="8" fillId="0" borderId="6" xfId="0" applyNumberFormat="1" applyFont="1" applyFill="1" applyBorder="1" applyProtection="1"/>
    <xf numFmtId="0" fontId="8" fillId="0" borderId="8" xfId="0" applyFont="1" applyFill="1" applyBorder="1" applyAlignment="1" applyProtection="1">
      <alignment horizontal="center"/>
    </xf>
    <xf numFmtId="0" fontId="8" fillId="0" borderId="6" xfId="0" applyFont="1" applyFill="1" applyBorder="1" applyAlignment="1" applyProtection="1">
      <alignment horizontal="center"/>
    </xf>
    <xf numFmtId="0" fontId="3" fillId="5" borderId="34" xfId="0" applyFont="1" applyFill="1" applyBorder="1" applyProtection="1"/>
    <xf numFmtId="0" fontId="0" fillId="5" borderId="35" xfId="0" applyFill="1" applyBorder="1" applyAlignment="1" applyProtection="1">
      <alignment horizontal="center"/>
    </xf>
    <xf numFmtId="44" fontId="1" fillId="5" borderId="35" xfId="1" applyFill="1" applyBorder="1" applyAlignment="1" applyProtection="1">
      <alignment horizontal="left"/>
    </xf>
    <xf numFmtId="0" fontId="0" fillId="5" borderId="35" xfId="0" applyFill="1" applyBorder="1" applyProtection="1"/>
    <xf numFmtId="0" fontId="0" fillId="5" borderId="35" xfId="0" applyNumberFormat="1" applyFill="1" applyBorder="1" applyAlignment="1" applyProtection="1">
      <alignment horizontal="center"/>
    </xf>
    <xf numFmtId="0" fontId="0" fillId="5" borderId="36" xfId="0" applyFill="1" applyBorder="1" applyAlignment="1" applyProtection="1">
      <alignment horizontal="center"/>
    </xf>
    <xf numFmtId="0" fontId="5" fillId="5" borderId="37" xfId="0" applyFont="1" applyFill="1" applyBorder="1" applyProtection="1"/>
    <xf numFmtId="0" fontId="5" fillId="5" borderId="38" xfId="0" applyFont="1" applyFill="1" applyBorder="1" applyAlignment="1" applyProtection="1">
      <alignment horizontal="center" wrapText="1"/>
    </xf>
    <xf numFmtId="44" fontId="5" fillId="5" borderId="38" xfId="1" applyFont="1" applyFill="1" applyBorder="1" applyAlignment="1" applyProtection="1">
      <alignment horizontal="left" wrapText="1"/>
    </xf>
    <xf numFmtId="0" fontId="5" fillId="5" borderId="38" xfId="0" applyNumberFormat="1" applyFont="1" applyFill="1" applyBorder="1" applyAlignment="1" applyProtection="1">
      <alignment horizontal="center" wrapText="1"/>
    </xf>
    <xf numFmtId="0" fontId="5" fillId="5" borderId="39" xfId="0" applyFont="1" applyFill="1" applyBorder="1" applyAlignment="1" applyProtection="1">
      <alignment horizontal="center" wrapText="1"/>
    </xf>
    <xf numFmtId="0" fontId="5" fillId="0" borderId="4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44" fontId="5" fillId="0" borderId="41" xfId="1" applyFont="1" applyFill="1" applyBorder="1" applyAlignment="1" applyProtection="1">
      <alignment horizontal="center" vertical="center" wrapText="1"/>
    </xf>
    <xf numFmtId="0" fontId="5" fillId="0" borderId="41" xfId="0" applyNumberFormat="1"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3" fillId="6" borderId="34" xfId="0" applyFont="1" applyFill="1" applyBorder="1" applyProtection="1"/>
    <xf numFmtId="0" fontId="0" fillId="6" borderId="35" xfId="0" applyFill="1" applyBorder="1" applyAlignment="1" applyProtection="1">
      <alignment horizontal="center"/>
    </xf>
    <xf numFmtId="44" fontId="1" fillId="6" borderId="35" xfId="1" applyFill="1" applyBorder="1" applyProtection="1"/>
    <xf numFmtId="0" fontId="0" fillId="6" borderId="35" xfId="0" applyFill="1" applyBorder="1" applyProtection="1"/>
    <xf numFmtId="0" fontId="0" fillId="6" borderId="35" xfId="0" applyNumberFormat="1" applyFill="1" applyBorder="1" applyAlignment="1" applyProtection="1">
      <alignment horizontal="center"/>
    </xf>
    <xf numFmtId="49" fontId="5" fillId="0" borderId="8" xfId="0" applyNumberFormat="1" applyFont="1" applyFill="1" applyBorder="1" applyAlignment="1" applyProtection="1">
      <alignment horizontal="center" vertical="center" wrapText="1"/>
    </xf>
    <xf numFmtId="0" fontId="5" fillId="6" borderId="37" xfId="0" applyFont="1" applyFill="1" applyBorder="1" applyProtection="1"/>
    <xf numFmtId="0" fontId="5" fillId="6" borderId="38" xfId="0" applyFont="1" applyFill="1" applyBorder="1" applyAlignment="1" applyProtection="1">
      <alignment horizontal="center" wrapText="1"/>
    </xf>
    <xf numFmtId="44" fontId="5" fillId="6" borderId="38" xfId="1" applyFont="1" applyFill="1" applyBorder="1" applyAlignment="1" applyProtection="1">
      <alignment horizontal="left" wrapText="1"/>
    </xf>
    <xf numFmtId="0" fontId="5" fillId="6" borderId="38" xfId="0" applyNumberFormat="1" applyFont="1" applyFill="1" applyBorder="1" applyAlignment="1" applyProtection="1">
      <alignment horizontal="center" wrapText="1"/>
    </xf>
    <xf numFmtId="0" fontId="6" fillId="0" borderId="43" xfId="0" applyFont="1" applyFill="1" applyBorder="1" applyAlignment="1" applyProtection="1">
      <alignment horizontal="center" wrapText="1"/>
    </xf>
    <xf numFmtId="0" fontId="5" fillId="2" borderId="2" xfId="0" applyFont="1" applyFill="1" applyBorder="1" applyAlignment="1" applyProtection="1">
      <alignment horizontal="right" wrapText="1"/>
    </xf>
    <xf numFmtId="0" fontId="5" fillId="3" borderId="2" xfId="0" applyFont="1" applyFill="1" applyBorder="1" applyAlignment="1" applyProtection="1">
      <alignment horizontal="right" wrapText="1"/>
    </xf>
    <xf numFmtId="0" fontId="5" fillId="4" borderId="2" xfId="0" applyFont="1" applyFill="1" applyBorder="1" applyAlignment="1" applyProtection="1">
      <alignment horizontal="right" wrapText="1"/>
    </xf>
    <xf numFmtId="0" fontId="5" fillId="0" borderId="7" xfId="0" applyFont="1" applyFill="1" applyBorder="1" applyAlignment="1" applyProtection="1">
      <alignment horizontal="center" vertical="center" wrapText="1"/>
    </xf>
    <xf numFmtId="0" fontId="6" fillId="0" borderId="43" xfId="0" applyFont="1" applyFill="1" applyBorder="1" applyAlignment="1" applyProtection="1">
      <alignment horizontal="center"/>
    </xf>
    <xf numFmtId="0" fontId="0" fillId="0" borderId="43" xfId="0" applyFill="1" applyBorder="1" applyAlignment="1" applyProtection="1">
      <alignment horizontal="center"/>
    </xf>
    <xf numFmtId="0" fontId="0" fillId="0" borderId="43" xfId="0" applyBorder="1" applyAlignment="1" applyProtection="1">
      <alignment horizontal="center"/>
    </xf>
    <xf numFmtId="0" fontId="6" fillId="0" borderId="43" xfId="0" applyFont="1" applyBorder="1" applyAlignment="1" applyProtection="1">
      <alignment horizontal="center"/>
    </xf>
    <xf numFmtId="0" fontId="6" fillId="0" borderId="43" xfId="1" applyNumberFormat="1" applyFont="1" applyFill="1" applyBorder="1" applyAlignment="1" applyProtection="1">
      <alignment horizontal="center" wrapText="1"/>
    </xf>
    <xf numFmtId="0" fontId="0" fillId="0" borderId="0" xfId="0" applyNumberFormat="1" applyBorder="1" applyProtection="1"/>
    <xf numFmtId="0" fontId="0" fillId="0" borderId="43" xfId="0" applyFill="1" applyBorder="1" applyAlignment="1" applyProtection="1">
      <alignment horizontal="right"/>
    </xf>
    <xf numFmtId="44" fontId="1" fillId="5" borderId="35" xfId="1" applyFill="1" applyBorder="1" applyProtection="1"/>
    <xf numFmtId="0" fontId="0" fillId="5" borderId="35" xfId="0" applyFill="1" applyBorder="1" applyAlignment="1" applyProtection="1">
      <alignment horizontal="right"/>
    </xf>
    <xf numFmtId="0" fontId="5" fillId="5" borderId="38" xfId="0" applyFont="1" applyFill="1" applyBorder="1" applyAlignment="1" applyProtection="1">
      <alignment horizontal="right" wrapText="1"/>
    </xf>
    <xf numFmtId="44" fontId="1" fillId="6" borderId="35" xfId="1" applyFill="1" applyBorder="1" applyAlignment="1" applyProtection="1">
      <alignment horizontal="left"/>
    </xf>
    <xf numFmtId="0" fontId="0" fillId="6" borderId="35" xfId="0" applyFill="1" applyBorder="1" applyAlignment="1" applyProtection="1">
      <alignment horizontal="right"/>
    </xf>
    <xf numFmtId="0" fontId="0" fillId="6" borderId="36" xfId="0" applyFill="1" applyBorder="1" applyAlignment="1" applyProtection="1">
      <alignment horizontal="center"/>
    </xf>
    <xf numFmtId="0" fontId="5" fillId="6" borderId="38" xfId="0" applyFont="1" applyFill="1" applyBorder="1" applyAlignment="1" applyProtection="1">
      <alignment horizontal="right" wrapText="1"/>
    </xf>
    <xf numFmtId="0" fontId="0" fillId="6" borderId="39" xfId="0" applyFill="1" applyBorder="1" applyAlignment="1" applyProtection="1">
      <alignment horizontal="center"/>
    </xf>
    <xf numFmtId="0" fontId="3" fillId="7" borderId="34" xfId="0" applyFont="1" applyFill="1" applyBorder="1" applyProtection="1"/>
    <xf numFmtId="0" fontId="0" fillId="7" borderId="35" xfId="0" applyFill="1" applyBorder="1" applyAlignment="1" applyProtection="1">
      <alignment horizontal="center"/>
    </xf>
    <xf numFmtId="44" fontId="1" fillId="7" borderId="35" xfId="1" applyFill="1" applyBorder="1" applyAlignment="1" applyProtection="1">
      <alignment horizontal="left"/>
    </xf>
    <xf numFmtId="44" fontId="1" fillId="7" borderId="35" xfId="1" applyFill="1" applyBorder="1" applyProtection="1"/>
    <xf numFmtId="0" fontId="0" fillId="7" borderId="35" xfId="0" applyFill="1" applyBorder="1" applyProtection="1"/>
    <xf numFmtId="0" fontId="0" fillId="7" borderId="35" xfId="0" applyNumberFormat="1" applyFill="1" applyBorder="1" applyAlignment="1" applyProtection="1">
      <alignment horizontal="center"/>
    </xf>
    <xf numFmtId="0" fontId="0" fillId="7" borderId="35" xfId="0" applyFill="1" applyBorder="1" applyAlignment="1" applyProtection="1">
      <alignment horizontal="right"/>
    </xf>
    <xf numFmtId="0" fontId="0" fillId="7" borderId="36" xfId="0" applyFill="1" applyBorder="1" applyAlignment="1" applyProtection="1">
      <alignment horizontal="center"/>
    </xf>
    <xf numFmtId="0" fontId="5" fillId="7" borderId="37" xfId="0" applyFont="1" applyFill="1" applyBorder="1" applyAlignment="1" applyProtection="1">
      <alignment horizontal="left" wrapText="1"/>
    </xf>
    <xf numFmtId="0" fontId="5" fillId="7" borderId="38" xfId="0" applyFont="1" applyFill="1" applyBorder="1" applyAlignment="1" applyProtection="1">
      <alignment horizontal="center" wrapText="1"/>
    </xf>
    <xf numFmtId="44" fontId="5" fillId="7" borderId="38" xfId="1" applyFont="1" applyFill="1" applyBorder="1" applyAlignment="1" applyProtection="1">
      <alignment horizontal="left" wrapText="1"/>
    </xf>
    <xf numFmtId="0" fontId="5" fillId="7" borderId="38" xfId="0" applyNumberFormat="1" applyFont="1" applyFill="1" applyBorder="1" applyAlignment="1" applyProtection="1">
      <alignment horizontal="center" wrapText="1"/>
    </xf>
    <xf numFmtId="0" fontId="5" fillId="7" borderId="38" xfId="0" applyFont="1" applyFill="1" applyBorder="1" applyAlignment="1" applyProtection="1">
      <alignment horizontal="right" wrapText="1"/>
    </xf>
    <xf numFmtId="0" fontId="5" fillId="7" borderId="39" xfId="0" applyFont="1" applyFill="1" applyBorder="1" applyAlignment="1" applyProtection="1">
      <alignment horizontal="center" wrapText="1"/>
    </xf>
    <xf numFmtId="0" fontId="11" fillId="8" borderId="5" xfId="0" applyFont="1" applyFill="1" applyBorder="1" applyAlignment="1" applyProtection="1">
      <alignment horizontal="right" vertical="center"/>
    </xf>
    <xf numFmtId="0" fontId="5" fillId="0" borderId="44" xfId="0" applyNumberFormat="1"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6" xfId="0" applyNumberFormat="1" applyFont="1" applyBorder="1" applyAlignment="1" applyProtection="1">
      <alignment horizontal="center" vertical="center" wrapText="1"/>
    </xf>
    <xf numFmtId="0" fontId="10" fillId="0" borderId="5" xfId="0" applyFont="1" applyFill="1" applyBorder="1" applyAlignment="1">
      <alignment vertical="center"/>
    </xf>
    <xf numFmtId="0" fontId="0" fillId="0" borderId="6" xfId="0" applyFill="1" applyBorder="1" applyAlignment="1">
      <alignment vertical="center"/>
    </xf>
    <xf numFmtId="0" fontId="0" fillId="0" borderId="6" xfId="0" applyNumberFormat="1" applyFill="1" applyBorder="1" applyAlignment="1">
      <alignment vertical="center"/>
    </xf>
    <xf numFmtId="0" fontId="0" fillId="0" borderId="6" xfId="0" applyFill="1" applyBorder="1" applyAlignment="1">
      <alignment horizontal="center" vertical="center"/>
    </xf>
    <xf numFmtId="0" fontId="0" fillId="0" borderId="8" xfId="0" applyFill="1" applyBorder="1" applyAlignment="1">
      <alignment vertical="center"/>
    </xf>
    <xf numFmtId="0" fontId="3" fillId="5" borderId="34" xfId="0" applyFont="1" applyFill="1" applyBorder="1" applyAlignment="1" applyProtection="1">
      <alignment vertical="center"/>
    </xf>
    <xf numFmtId="0" fontId="0" fillId="5" borderId="35" xfId="0" applyFill="1" applyBorder="1" applyAlignment="1" applyProtection="1">
      <alignment horizontal="center" vertical="center"/>
    </xf>
    <xf numFmtId="44" fontId="1" fillId="5" borderId="35" xfId="1" applyFill="1" applyBorder="1" applyAlignment="1" applyProtection="1">
      <alignment horizontal="left" vertical="center"/>
    </xf>
    <xf numFmtId="0" fontId="6" fillId="0" borderId="43" xfId="0" applyFont="1" applyFill="1" applyBorder="1" applyAlignment="1" applyProtection="1">
      <alignment horizontal="left"/>
    </xf>
    <xf numFmtId="0" fontId="0" fillId="0" borderId="0" xfId="0" applyFill="1" applyAlignment="1" applyProtection="1">
      <alignment vertical="center"/>
    </xf>
    <xf numFmtId="0" fontId="0" fillId="5" borderId="35" xfId="0" applyFill="1" applyBorder="1" applyAlignment="1" applyProtection="1">
      <alignment vertical="center"/>
    </xf>
    <xf numFmtId="0" fontId="0" fillId="5" borderId="35" xfId="0" applyNumberFormat="1" applyFill="1" applyBorder="1" applyAlignment="1" applyProtection="1">
      <alignment horizontal="center" vertical="center"/>
    </xf>
    <xf numFmtId="0" fontId="0" fillId="5" borderId="36" xfId="0" applyFill="1" applyBorder="1" applyAlignment="1" applyProtection="1">
      <alignment horizontal="center" vertical="center"/>
    </xf>
    <xf numFmtId="0" fontId="0" fillId="2" borderId="45" xfId="0" applyFill="1" applyBorder="1" applyAlignment="1" applyProtection="1">
      <alignment horizontal="right" vertical="center"/>
    </xf>
    <xf numFmtId="0" fontId="3" fillId="5" borderId="40" xfId="0" applyFont="1" applyFill="1" applyBorder="1" applyAlignment="1" applyProtection="1">
      <alignment vertical="center"/>
    </xf>
    <xf numFmtId="0" fontId="0" fillId="5" borderId="41" xfId="0" applyFill="1" applyBorder="1" applyAlignment="1" applyProtection="1">
      <alignment horizontal="center" vertical="center"/>
    </xf>
    <xf numFmtId="44" fontId="1" fillId="5" borderId="41" xfId="1" applyFill="1" applyBorder="1" applyAlignment="1" applyProtection="1">
      <alignment horizontal="left" vertical="center"/>
    </xf>
    <xf numFmtId="0" fontId="0" fillId="5" borderId="41" xfId="0" applyFill="1" applyBorder="1" applyAlignment="1" applyProtection="1">
      <alignment vertical="center"/>
    </xf>
    <xf numFmtId="0" fontId="0" fillId="5" borderId="41" xfId="0" applyNumberFormat="1" applyFill="1" applyBorder="1" applyAlignment="1" applyProtection="1">
      <alignment horizontal="center" vertical="center"/>
    </xf>
    <xf numFmtId="0" fontId="0" fillId="5" borderId="42" xfId="0" applyFill="1" applyBorder="1" applyAlignment="1" applyProtection="1">
      <alignment horizontal="center" vertical="center"/>
    </xf>
    <xf numFmtId="0" fontId="0" fillId="2" borderId="46" xfId="0" applyFill="1" applyBorder="1" applyAlignment="1" applyProtection="1">
      <alignment horizontal="right" vertical="center"/>
    </xf>
    <xf numFmtId="0" fontId="5" fillId="2" borderId="47" xfId="0" applyFont="1" applyFill="1" applyBorder="1" applyAlignment="1" applyProtection="1">
      <alignment vertical="center"/>
    </xf>
    <xf numFmtId="0" fontId="5" fillId="2" borderId="48" xfId="0" applyFont="1" applyFill="1" applyBorder="1" applyAlignment="1" applyProtection="1">
      <alignment horizontal="center" vertical="center" wrapText="1"/>
    </xf>
    <xf numFmtId="44" fontId="5" fillId="2" borderId="48" xfId="1" applyFont="1" applyFill="1" applyBorder="1" applyAlignment="1" applyProtection="1">
      <alignment horizontal="left" vertical="center" wrapText="1"/>
    </xf>
    <xf numFmtId="0" fontId="5" fillId="2" borderId="48" xfId="0" applyNumberFormat="1"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5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6" fillId="0" borderId="3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44" fontId="6" fillId="0" borderId="0" xfId="1" applyFont="1" applyFill="1" applyBorder="1" applyAlignment="1" applyProtection="1">
      <alignment horizontal="left" vertical="center"/>
    </xf>
    <xf numFmtId="44" fontId="6" fillId="0" borderId="0" xfId="1" applyFont="1" applyFill="1" applyBorder="1" applyAlignment="1" applyProtection="1">
      <alignment horizontal="center" vertical="center" wrapText="1"/>
    </xf>
    <xf numFmtId="0" fontId="0" fillId="0" borderId="0" xfId="0" applyFill="1" applyBorder="1" applyAlignment="1" applyProtection="1">
      <alignment vertical="center"/>
      <protection locked="0"/>
    </xf>
    <xf numFmtId="44" fontId="1" fillId="0" borderId="0" xfId="1" applyFill="1" applyBorder="1" applyAlignment="1" applyProtection="1">
      <alignment horizontal="left" vertical="center"/>
    </xf>
    <xf numFmtId="4"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0" fillId="0" borderId="0" xfId="0" applyNumberFormat="1" applyFill="1" applyBorder="1" applyAlignment="1" applyProtection="1">
      <alignment horizontal="center" vertical="center"/>
    </xf>
    <xf numFmtId="0" fontId="0" fillId="0" borderId="31" xfId="0" applyFill="1" applyBorder="1" applyAlignment="1" applyProtection="1">
      <alignment horizontal="center" vertical="center"/>
    </xf>
    <xf numFmtId="44" fontId="6" fillId="0" borderId="0" xfId="1" applyFont="1" applyFill="1" applyBorder="1" applyAlignment="1" applyProtection="1">
      <alignment horizontal="left" vertical="center" wrapText="1"/>
    </xf>
    <xf numFmtId="44" fontId="6" fillId="0" borderId="0" xfId="1" applyFont="1" applyFill="1" applyBorder="1" applyAlignment="1" applyProtection="1">
      <alignment horizontal="center" vertical="center"/>
    </xf>
    <xf numFmtId="0" fontId="6" fillId="0" borderId="0" xfId="0" applyFont="1" applyFill="1" applyAlignment="1" applyProtection="1">
      <alignment vertical="center"/>
    </xf>
    <xf numFmtId="0" fontId="6" fillId="0" borderId="30" xfId="0" applyFont="1" applyFill="1" applyBorder="1" applyAlignment="1" applyProtection="1">
      <alignment vertical="center"/>
    </xf>
    <xf numFmtId="0" fontId="0" fillId="0" borderId="0" xfId="0" applyFill="1" applyBorder="1" applyAlignment="1" applyProtection="1">
      <alignment horizontal="center" vertical="center"/>
    </xf>
    <xf numFmtId="44" fontId="1" fillId="0" borderId="0" xfId="1" applyFill="1" applyBorder="1" applyAlignment="1" applyProtection="1">
      <alignment horizontal="center" vertical="center"/>
    </xf>
    <xf numFmtId="44" fontId="1" fillId="0" borderId="51" xfId="1" applyFill="1" applyBorder="1" applyAlignment="1" applyProtection="1">
      <alignment horizontal="left" vertical="center"/>
      <protection locked="0"/>
    </xf>
    <xf numFmtId="0" fontId="6"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0" fillId="0" borderId="30" xfId="0" applyFill="1" applyBorder="1" applyAlignment="1" applyProtection="1">
      <alignment vertical="center"/>
    </xf>
    <xf numFmtId="0" fontId="0" fillId="0" borderId="0" xfId="0" applyFill="1" applyAlignment="1" applyProtection="1">
      <alignment horizontal="center" vertical="center"/>
    </xf>
    <xf numFmtId="0" fontId="5" fillId="2" borderId="32" xfId="0" applyFont="1" applyFill="1" applyBorder="1" applyAlignment="1" applyProtection="1">
      <alignment vertical="center"/>
    </xf>
    <xf numFmtId="0" fontId="5" fillId="2" borderId="2" xfId="0" applyFont="1" applyFill="1" applyBorder="1" applyAlignment="1" applyProtection="1">
      <alignment horizontal="center" vertical="center" wrapText="1"/>
    </xf>
    <xf numFmtId="44" fontId="5" fillId="2" borderId="2" xfId="1" applyFont="1" applyFill="1" applyBorder="1" applyAlignment="1" applyProtection="1">
      <alignment horizontal="left" vertical="center" wrapText="1"/>
    </xf>
    <xf numFmtId="0" fontId="5" fillId="2" borderId="2" xfId="0" applyNumberFormat="1"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0" borderId="0" xfId="0" applyFont="1" applyFill="1" applyAlignment="1" applyProtection="1">
      <alignment vertical="center"/>
    </xf>
    <xf numFmtId="0" fontId="6" fillId="0" borderId="0" xfId="0" applyFont="1" applyFill="1" applyBorder="1" applyAlignment="1" applyProtection="1">
      <alignment vertical="center"/>
      <protection locked="0"/>
    </xf>
    <xf numFmtId="0" fontId="6" fillId="0" borderId="30" xfId="0" applyFont="1" applyFill="1" applyBorder="1" applyAlignment="1" applyProtection="1">
      <alignment horizontal="left" vertical="center" wrapText="1"/>
    </xf>
    <xf numFmtId="0" fontId="0" fillId="0" borderId="30" xfId="0" applyFill="1" applyBorder="1" applyAlignment="1" applyProtection="1">
      <alignment vertical="center" wrapText="1"/>
    </xf>
    <xf numFmtId="0" fontId="5" fillId="5" borderId="37" xfId="0" applyFont="1" applyFill="1" applyBorder="1" applyAlignment="1" applyProtection="1">
      <alignment vertical="center"/>
    </xf>
    <xf numFmtId="0" fontId="5" fillId="5" borderId="38" xfId="0" applyFont="1" applyFill="1" applyBorder="1" applyAlignment="1" applyProtection="1">
      <alignment horizontal="center" vertical="center" wrapText="1"/>
    </xf>
    <xf numFmtId="44" fontId="5" fillId="5" borderId="38" xfId="1" applyFont="1" applyFill="1" applyBorder="1" applyAlignment="1" applyProtection="1">
      <alignment horizontal="left" vertical="center" wrapText="1"/>
    </xf>
    <xf numFmtId="0" fontId="5" fillId="5" borderId="38" xfId="0" applyNumberFormat="1" applyFont="1" applyFill="1" applyBorder="1" applyAlignment="1" applyProtection="1">
      <alignment horizontal="center" vertical="center" wrapText="1"/>
    </xf>
    <xf numFmtId="0" fontId="5" fillId="5" borderId="39" xfId="0" applyFont="1" applyFill="1" applyBorder="1" applyAlignment="1" applyProtection="1">
      <alignment horizontal="center" vertical="center" wrapText="1"/>
    </xf>
    <xf numFmtId="44" fontId="1" fillId="0" borderId="0" xfId="1" applyFill="1" applyAlignment="1" applyProtection="1">
      <alignment horizontal="left" vertical="center"/>
    </xf>
    <xf numFmtId="0" fontId="0" fillId="0" borderId="0" xfId="0" applyNumberFormat="1" applyFill="1" applyAlignment="1" applyProtection="1">
      <alignment horizontal="center" vertical="center"/>
    </xf>
    <xf numFmtId="0" fontId="0" fillId="0" borderId="0" xfId="0" applyAlignment="1" applyProtection="1">
      <alignment vertical="center"/>
    </xf>
    <xf numFmtId="0" fontId="3" fillId="6" borderId="34" xfId="0" applyFont="1" applyFill="1" applyBorder="1" applyAlignment="1" applyProtection="1">
      <alignment vertical="center"/>
    </xf>
    <xf numFmtId="0" fontId="0" fillId="6" borderId="35" xfId="0" applyFill="1" applyBorder="1" applyAlignment="1" applyProtection="1">
      <alignment horizontal="center" vertical="center"/>
    </xf>
    <xf numFmtId="44" fontId="1" fillId="6" borderId="35" xfId="1" applyFill="1" applyBorder="1" applyAlignment="1" applyProtection="1">
      <alignment vertical="center"/>
    </xf>
    <xf numFmtId="0" fontId="0" fillId="6" borderId="35" xfId="0" applyFill="1" applyBorder="1" applyAlignment="1" applyProtection="1">
      <alignment vertical="center"/>
    </xf>
    <xf numFmtId="0" fontId="0" fillId="6" borderId="35" xfId="0" applyNumberFormat="1" applyFill="1" applyBorder="1" applyAlignment="1" applyProtection="1">
      <alignment horizontal="center" vertical="center"/>
    </xf>
    <xf numFmtId="49" fontId="0" fillId="6" borderId="36" xfId="0" applyNumberFormat="1" applyFill="1" applyBorder="1" applyAlignment="1" applyProtection="1">
      <alignment horizontal="center" vertical="center"/>
    </xf>
    <xf numFmtId="0" fontId="0" fillId="4" borderId="45" xfId="0" applyFill="1" applyBorder="1" applyAlignment="1" applyProtection="1">
      <alignment horizontal="right" vertical="center"/>
    </xf>
    <xf numFmtId="0" fontId="3" fillId="6" borderId="40" xfId="0" applyFont="1" applyFill="1" applyBorder="1" applyAlignment="1" applyProtection="1">
      <alignment vertical="center"/>
    </xf>
    <xf numFmtId="0" fontId="0" fillId="6" borderId="41" xfId="0" applyFill="1" applyBorder="1" applyAlignment="1" applyProtection="1">
      <alignment horizontal="center" vertical="center"/>
    </xf>
    <xf numFmtId="44" fontId="1" fillId="6" borderId="41" xfId="1" applyFill="1" applyBorder="1" applyAlignment="1" applyProtection="1">
      <alignment vertical="center"/>
    </xf>
    <xf numFmtId="0" fontId="0" fillId="6" borderId="41" xfId="0" applyFill="1" applyBorder="1" applyAlignment="1" applyProtection="1">
      <alignment vertical="center"/>
    </xf>
    <xf numFmtId="0" fontId="0" fillId="6" borderId="41" xfId="0" applyNumberFormat="1" applyFill="1" applyBorder="1" applyAlignment="1" applyProtection="1">
      <alignment horizontal="center" vertical="center"/>
    </xf>
    <xf numFmtId="49" fontId="0" fillId="6" borderId="42" xfId="0" applyNumberFormat="1" applyFill="1" applyBorder="1" applyAlignment="1" applyProtection="1">
      <alignment horizontal="center" vertical="center"/>
    </xf>
    <xf numFmtId="0" fontId="0" fillId="4" borderId="46" xfId="0" applyFill="1" applyBorder="1" applyAlignment="1" applyProtection="1">
      <alignment horizontal="right" vertical="center"/>
    </xf>
    <xf numFmtId="0" fontId="5" fillId="3" borderId="47" xfId="0" applyFont="1" applyFill="1" applyBorder="1" applyAlignment="1" applyProtection="1">
      <alignment vertical="center"/>
    </xf>
    <xf numFmtId="0" fontId="5" fillId="3" borderId="48" xfId="0" applyFont="1" applyFill="1" applyBorder="1" applyAlignment="1" applyProtection="1">
      <alignment horizontal="center" vertical="center" wrapText="1"/>
    </xf>
    <xf numFmtId="44" fontId="5" fillId="3" borderId="48" xfId="1" applyFont="1" applyFill="1" applyBorder="1" applyAlignment="1" applyProtection="1">
      <alignment horizontal="left" vertical="center" wrapText="1"/>
    </xf>
    <xf numFmtId="44" fontId="5" fillId="3" borderId="48" xfId="1" applyFont="1" applyFill="1" applyBorder="1" applyAlignment="1" applyProtection="1">
      <alignment horizontal="center" vertical="center" wrapText="1"/>
    </xf>
    <xf numFmtId="0" fontId="5" fillId="3" borderId="48" xfId="0" applyNumberFormat="1" applyFont="1" applyFill="1" applyBorder="1" applyAlignment="1" applyProtection="1">
      <alignment horizontal="center" vertical="center" wrapText="1"/>
    </xf>
    <xf numFmtId="0" fontId="6" fillId="3" borderId="48" xfId="0" applyNumberFormat="1" applyFont="1" applyFill="1" applyBorder="1" applyAlignment="1" applyProtection="1">
      <alignment horizontal="center" vertical="center" wrapText="1"/>
    </xf>
    <xf numFmtId="49" fontId="5" fillId="3" borderId="49" xfId="0" applyNumberFormat="1" applyFont="1" applyFill="1" applyBorder="1" applyAlignment="1" applyProtection="1">
      <alignment horizontal="center" vertical="center" wrapText="1"/>
    </xf>
    <xf numFmtId="0" fontId="5" fillId="3" borderId="50" xfId="0" applyFont="1" applyFill="1" applyBorder="1" applyAlignment="1" applyProtection="1">
      <alignment horizontal="right" vertical="center" wrapText="1"/>
    </xf>
    <xf numFmtId="44" fontId="1" fillId="0" borderId="0" xfId="1" applyFill="1" applyBorder="1" applyAlignment="1" applyProtection="1">
      <alignment vertical="center"/>
    </xf>
    <xf numFmtId="49" fontId="0" fillId="0" borderId="31" xfId="0" applyNumberForma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5" fillId="3" borderId="32" xfId="0" applyFont="1" applyFill="1" applyBorder="1" applyAlignment="1" applyProtection="1">
      <alignment vertical="center"/>
    </xf>
    <xf numFmtId="0" fontId="5" fillId="3" borderId="2" xfId="0" applyFont="1" applyFill="1" applyBorder="1" applyAlignment="1" applyProtection="1">
      <alignment horizontal="center" vertical="center" wrapText="1"/>
    </xf>
    <xf numFmtId="44" fontId="5" fillId="3" borderId="2" xfId="1" applyFont="1" applyFill="1" applyBorder="1" applyAlignment="1" applyProtection="1">
      <alignment horizontal="left" vertical="center" wrapText="1"/>
    </xf>
    <xf numFmtId="44" fontId="5" fillId="3" borderId="2" xfId="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6" fillId="3" borderId="2" xfId="0" applyNumberFormat="1" applyFont="1" applyFill="1" applyBorder="1" applyAlignment="1" applyProtection="1">
      <alignment horizontal="center" vertical="center" wrapText="1"/>
    </xf>
    <xf numFmtId="49" fontId="5" fillId="3" borderId="33" xfId="0" applyNumberFormat="1" applyFont="1" applyFill="1" applyBorder="1" applyAlignment="1" applyProtection="1">
      <alignment horizontal="center" vertical="center" wrapText="1"/>
    </xf>
    <xf numFmtId="0" fontId="0" fillId="0" borderId="0" xfId="0" applyFill="1" applyAlignment="1" applyProtection="1">
      <alignment horizontal="right" vertical="center"/>
    </xf>
    <xf numFmtId="44" fontId="1" fillId="0" borderId="0" xfId="1" applyFill="1" applyBorder="1" applyAlignment="1" applyProtection="1">
      <alignment horizontal="center" vertical="center" wrapText="1"/>
    </xf>
    <xf numFmtId="44" fontId="1" fillId="0" borderId="51" xfId="1" applyFill="1" applyBorder="1" applyAlignment="1" applyProtection="1">
      <alignment vertical="center"/>
      <protection locked="0"/>
    </xf>
    <xf numFmtId="44" fontId="1" fillId="0" borderId="52" xfId="1" applyFill="1" applyBorder="1" applyAlignment="1" applyProtection="1">
      <alignment vertical="center"/>
      <protection locked="0"/>
    </xf>
    <xf numFmtId="44" fontId="5" fillId="0" borderId="0" xfId="1" applyFont="1" applyFill="1" applyBorder="1" applyAlignment="1" applyProtection="1">
      <alignment horizontal="center" vertical="center" wrapText="1"/>
    </xf>
    <xf numFmtId="44" fontId="1" fillId="0" borderId="53" xfId="1" applyFill="1" applyBorder="1" applyAlignment="1" applyProtection="1">
      <alignment vertical="center"/>
      <protection locked="0"/>
    </xf>
    <xf numFmtId="0" fontId="0" fillId="0" borderId="47" xfId="0" applyFill="1" applyBorder="1" applyAlignment="1" applyProtection="1">
      <alignment vertical="center"/>
    </xf>
    <xf numFmtId="0" fontId="0" fillId="0" borderId="48" xfId="0" applyFill="1" applyBorder="1" applyAlignment="1" applyProtection="1">
      <alignment horizontal="center" vertical="center"/>
    </xf>
    <xf numFmtId="44" fontId="1" fillId="0" borderId="48" xfId="1" applyFill="1" applyBorder="1" applyAlignment="1" applyProtection="1">
      <alignment horizontal="left" vertical="center"/>
    </xf>
    <xf numFmtId="0" fontId="0" fillId="0" borderId="48" xfId="0" applyFill="1" applyBorder="1" applyAlignment="1" applyProtection="1">
      <alignment vertical="center"/>
      <protection locked="0"/>
    </xf>
    <xf numFmtId="44" fontId="1" fillId="0" borderId="48" xfId="1" applyFill="1" applyBorder="1" applyAlignment="1" applyProtection="1">
      <alignment vertical="center"/>
    </xf>
    <xf numFmtId="4" fontId="0" fillId="0" borderId="48" xfId="0" applyNumberFormat="1" applyFill="1" applyBorder="1" applyAlignment="1" applyProtection="1">
      <alignment vertical="center"/>
    </xf>
    <xf numFmtId="0" fontId="0" fillId="0" borderId="48" xfId="0" applyFill="1" applyBorder="1" applyAlignment="1" applyProtection="1">
      <alignment vertical="center"/>
    </xf>
    <xf numFmtId="0" fontId="0" fillId="0" borderId="48" xfId="0" applyNumberFormat="1" applyFill="1" applyBorder="1" applyAlignment="1" applyProtection="1">
      <alignment horizontal="center" vertical="center"/>
    </xf>
    <xf numFmtId="49" fontId="0" fillId="0" borderId="49" xfId="0" applyNumberFormat="1" applyFill="1" applyBorder="1" applyAlignment="1" applyProtection="1">
      <alignment horizontal="center" vertical="center"/>
    </xf>
    <xf numFmtId="0" fontId="5" fillId="6" borderId="37" xfId="0" applyFont="1" applyFill="1" applyBorder="1" applyAlignment="1" applyProtection="1">
      <alignment vertical="center"/>
    </xf>
    <xf numFmtId="0" fontId="5" fillId="6" borderId="38" xfId="0" applyFont="1" applyFill="1" applyBorder="1" applyAlignment="1" applyProtection="1">
      <alignment horizontal="center" vertical="center" wrapText="1"/>
    </xf>
    <xf numFmtId="44" fontId="5" fillId="6" borderId="38" xfId="1" applyFont="1" applyFill="1" applyBorder="1" applyAlignment="1" applyProtection="1">
      <alignment horizontal="left" vertical="center" wrapText="1"/>
    </xf>
    <xf numFmtId="44" fontId="5" fillId="6" borderId="38" xfId="1" applyFont="1" applyFill="1" applyBorder="1" applyAlignment="1" applyProtection="1">
      <alignment horizontal="center" vertical="center" wrapText="1"/>
    </xf>
    <xf numFmtId="0" fontId="5" fillId="6" borderId="38" xfId="0" applyNumberFormat="1" applyFont="1" applyFill="1" applyBorder="1" applyAlignment="1" applyProtection="1">
      <alignment horizontal="center" vertical="center" wrapText="1"/>
    </xf>
    <xf numFmtId="0" fontId="6" fillId="6" borderId="38" xfId="0" applyNumberFormat="1" applyFont="1" applyFill="1" applyBorder="1" applyAlignment="1" applyProtection="1">
      <alignment horizontal="center" vertical="center" wrapText="1"/>
    </xf>
    <xf numFmtId="49" fontId="5" fillId="6" borderId="39" xfId="0" applyNumberFormat="1" applyFont="1" applyFill="1" applyBorder="1" applyAlignment="1" applyProtection="1">
      <alignment horizontal="center" vertical="center" wrapText="1"/>
    </xf>
    <xf numFmtId="44" fontId="1" fillId="0" borderId="0" xfId="1" applyFill="1" applyAlignment="1" applyProtection="1">
      <alignment horizontal="right" vertical="center"/>
    </xf>
    <xf numFmtId="44" fontId="1" fillId="0" borderId="0" xfId="1" applyFill="1" applyAlignment="1" applyProtection="1">
      <alignment vertical="center"/>
    </xf>
    <xf numFmtId="49" fontId="0" fillId="0" borderId="0" xfId="0" applyNumberFormat="1" applyFill="1" applyAlignment="1" applyProtection="1">
      <alignment horizontal="center" vertical="center"/>
    </xf>
    <xf numFmtId="0" fontId="3" fillId="7" borderId="34" xfId="0" applyFont="1" applyFill="1" applyBorder="1" applyAlignment="1" applyProtection="1">
      <alignment vertical="center"/>
    </xf>
    <xf numFmtId="0" fontId="0" fillId="7" borderId="35" xfId="0" applyFill="1" applyBorder="1" applyAlignment="1" applyProtection="1">
      <alignment horizontal="center" vertical="center"/>
    </xf>
    <xf numFmtId="44" fontId="1" fillId="7" borderId="35" xfId="1" applyFill="1" applyBorder="1" applyAlignment="1" applyProtection="1">
      <alignment horizontal="left" vertical="center"/>
    </xf>
    <xf numFmtId="0" fontId="0" fillId="7" borderId="35" xfId="0" applyFill="1" applyBorder="1" applyAlignment="1" applyProtection="1">
      <alignment vertical="center"/>
    </xf>
    <xf numFmtId="44" fontId="1" fillId="7" borderId="35" xfId="1" applyFill="1" applyBorder="1" applyAlignment="1" applyProtection="1">
      <alignment vertical="center"/>
    </xf>
    <xf numFmtId="0" fontId="0" fillId="7" borderId="35" xfId="0" applyNumberFormat="1" applyFill="1" applyBorder="1" applyAlignment="1" applyProtection="1">
      <alignment horizontal="center" vertical="center"/>
    </xf>
    <xf numFmtId="0" fontId="0" fillId="7" borderId="36" xfId="0" applyFill="1" applyBorder="1" applyAlignment="1" applyProtection="1">
      <alignment horizontal="center" vertical="center"/>
    </xf>
    <xf numFmtId="0" fontId="3" fillId="7" borderId="40" xfId="0" applyFont="1" applyFill="1" applyBorder="1" applyAlignment="1" applyProtection="1">
      <alignment vertical="center"/>
    </xf>
    <xf numFmtId="0" fontId="0" fillId="7" borderId="41" xfId="0" applyFill="1" applyBorder="1" applyAlignment="1" applyProtection="1">
      <alignment horizontal="center" vertical="center"/>
    </xf>
    <xf numFmtId="44" fontId="1" fillId="7" borderId="41" xfId="1" applyFill="1" applyBorder="1" applyAlignment="1" applyProtection="1">
      <alignment horizontal="left" vertical="center"/>
    </xf>
    <xf numFmtId="0" fontId="0" fillId="7" borderId="41" xfId="0" applyFill="1" applyBorder="1" applyAlignment="1" applyProtection="1">
      <alignment vertical="center"/>
    </xf>
    <xf numFmtId="44" fontId="1" fillId="7" borderId="41" xfId="1" applyFill="1" applyBorder="1" applyAlignment="1" applyProtection="1">
      <alignment vertical="center"/>
    </xf>
    <xf numFmtId="0" fontId="0" fillId="7" borderId="41" xfId="0" applyNumberFormat="1" applyFill="1" applyBorder="1" applyAlignment="1" applyProtection="1">
      <alignment horizontal="center" vertical="center"/>
    </xf>
    <xf numFmtId="0" fontId="0" fillId="7" borderId="42" xfId="0" applyFill="1" applyBorder="1" applyAlignment="1" applyProtection="1">
      <alignment horizontal="center" vertical="center"/>
    </xf>
    <xf numFmtId="0" fontId="5" fillId="4" borderId="47" xfId="0" applyFont="1" applyFill="1" applyBorder="1" applyAlignment="1" applyProtection="1">
      <alignment horizontal="left" vertical="center" wrapText="1"/>
    </xf>
    <xf numFmtId="0" fontId="5" fillId="4" borderId="48" xfId="0" applyFont="1" applyFill="1" applyBorder="1" applyAlignment="1" applyProtection="1">
      <alignment horizontal="center" vertical="center" wrapText="1"/>
    </xf>
    <xf numFmtId="44" fontId="5" fillId="4" borderId="48" xfId="1" applyFont="1" applyFill="1" applyBorder="1" applyAlignment="1" applyProtection="1">
      <alignment horizontal="left" vertical="center" wrapText="1"/>
    </xf>
    <xf numFmtId="44" fontId="5" fillId="4" borderId="48" xfId="1" applyFont="1" applyFill="1" applyBorder="1" applyAlignment="1" applyProtection="1">
      <alignment horizontal="center" vertical="center" wrapText="1"/>
    </xf>
    <xf numFmtId="0" fontId="5" fillId="4" borderId="48" xfId="0" applyNumberFormat="1" applyFont="1" applyFill="1" applyBorder="1" applyAlignment="1" applyProtection="1">
      <alignment horizontal="center" vertical="center" wrapText="1"/>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right" vertical="center" wrapText="1"/>
    </xf>
    <xf numFmtId="0" fontId="0" fillId="0" borderId="30" xfId="0" applyBorder="1" applyAlignment="1" applyProtection="1">
      <alignment horizontal="left" vertical="center"/>
    </xf>
    <xf numFmtId="0" fontId="0" fillId="0" borderId="0" xfId="0" applyBorder="1" applyAlignment="1" applyProtection="1">
      <alignment horizontal="center" vertical="center"/>
    </xf>
    <xf numFmtId="44" fontId="1" fillId="0" borderId="0" xfId="1" applyBorder="1" applyAlignment="1" applyProtection="1">
      <alignment horizontal="left" vertical="center"/>
    </xf>
    <xf numFmtId="0" fontId="0" fillId="0" borderId="0" xfId="0" applyBorder="1" applyAlignment="1" applyProtection="1">
      <alignment vertical="center"/>
      <protection locked="0"/>
    </xf>
    <xf numFmtId="44" fontId="1" fillId="0" borderId="0" xfId="1" applyBorder="1" applyAlignment="1" applyProtection="1">
      <alignment vertical="center"/>
    </xf>
    <xf numFmtId="4" fontId="0" fillId="0" borderId="0" xfId="0" applyNumberFormat="1" applyBorder="1" applyAlignment="1" applyProtection="1">
      <alignment vertical="center"/>
    </xf>
    <xf numFmtId="0" fontId="0" fillId="0" borderId="0" xfId="0" applyBorder="1" applyAlignment="1" applyProtection="1">
      <alignment vertical="center"/>
    </xf>
    <xf numFmtId="0" fontId="0" fillId="0" borderId="0" xfId="0" applyNumberFormat="1" applyBorder="1" applyAlignment="1" applyProtection="1">
      <alignment horizontal="center" vertical="center"/>
    </xf>
    <xf numFmtId="0" fontId="0" fillId="0" borderId="4" xfId="0" applyBorder="1" applyAlignment="1" applyProtection="1">
      <alignment horizontal="right" vertical="center"/>
    </xf>
    <xf numFmtId="0" fontId="0" fillId="9" borderId="0" xfId="0" applyFill="1" applyAlignment="1" applyProtection="1">
      <alignment vertical="center"/>
    </xf>
    <xf numFmtId="0" fontId="0" fillId="0" borderId="30" xfId="0" applyBorder="1" applyAlignment="1" applyProtection="1">
      <alignment horizontal="left" vertical="center" wrapText="1"/>
    </xf>
    <xf numFmtId="0" fontId="5" fillId="4" borderId="32" xfId="0" applyFont="1" applyFill="1" applyBorder="1" applyAlignment="1" applyProtection="1">
      <alignment horizontal="left" vertical="center" wrapText="1"/>
    </xf>
    <xf numFmtId="0" fontId="5" fillId="4" borderId="2" xfId="0" applyFont="1" applyFill="1" applyBorder="1" applyAlignment="1" applyProtection="1">
      <alignment horizontal="center" vertical="center" wrapText="1"/>
    </xf>
    <xf numFmtId="44" fontId="5" fillId="4" borderId="2" xfId="1" applyFont="1" applyFill="1" applyBorder="1" applyAlignment="1" applyProtection="1">
      <alignment horizontal="left" vertical="center" wrapText="1"/>
    </xf>
    <xf numFmtId="44" fontId="5" fillId="4" borderId="2" xfId="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0" fontId="5" fillId="4" borderId="33"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4" xfId="0" applyFont="1" applyFill="1" applyBorder="1" applyAlignment="1" applyProtection="1">
      <alignment horizontal="right" vertical="center"/>
    </xf>
    <xf numFmtId="0" fontId="0" fillId="4" borderId="0" xfId="0" applyFill="1" applyAlignment="1" applyProtection="1">
      <alignment vertical="center"/>
    </xf>
    <xf numFmtId="0" fontId="6" fillId="0" borderId="0" xfId="0" applyFont="1" applyAlignment="1" applyProtection="1">
      <alignment vertical="center"/>
    </xf>
    <xf numFmtId="0" fontId="6" fillId="0" borderId="30" xfId="0" applyFont="1" applyBorder="1" applyAlignment="1" applyProtection="1">
      <alignment horizontal="left" vertical="center"/>
    </xf>
    <xf numFmtId="0" fontId="6" fillId="0" borderId="4" xfId="0" applyFont="1" applyBorder="1" applyAlignment="1" applyProtection="1">
      <alignment horizontal="right" vertical="center"/>
    </xf>
    <xf numFmtId="0" fontId="0" fillId="10" borderId="0" xfId="0" applyFill="1" applyAlignment="1" applyProtection="1">
      <alignment vertical="center"/>
    </xf>
    <xf numFmtId="44" fontId="6" fillId="0" borderId="0" xfId="1" applyFont="1" applyFill="1" applyBorder="1" applyAlignment="1" applyProtection="1">
      <alignment horizontal="right" vertical="center" wrapText="1"/>
    </xf>
    <xf numFmtId="44" fontId="1" fillId="0" borderId="51" xfId="1" applyBorder="1" applyAlignment="1" applyProtection="1">
      <alignment vertical="center"/>
      <protection locked="0"/>
    </xf>
    <xf numFmtId="0" fontId="5" fillId="7" borderId="37" xfId="0" applyFont="1" applyFill="1" applyBorder="1" applyAlignment="1" applyProtection="1">
      <alignment horizontal="left" vertical="center" wrapText="1"/>
    </xf>
    <xf numFmtId="0" fontId="5" fillId="7" borderId="38" xfId="0" applyFont="1" applyFill="1" applyBorder="1" applyAlignment="1" applyProtection="1">
      <alignment horizontal="center" vertical="center" wrapText="1"/>
    </xf>
    <xf numFmtId="44" fontId="5" fillId="7" borderId="38" xfId="1" applyFont="1" applyFill="1" applyBorder="1" applyAlignment="1" applyProtection="1">
      <alignment horizontal="left" vertical="center" wrapText="1"/>
    </xf>
    <xf numFmtId="0" fontId="5" fillId="7" borderId="38" xfId="0" applyNumberFormat="1" applyFont="1" applyFill="1" applyBorder="1" applyAlignment="1" applyProtection="1">
      <alignment horizontal="center" vertical="center" wrapText="1"/>
    </xf>
    <xf numFmtId="0" fontId="5" fillId="7" borderId="39" xfId="0" applyFont="1" applyFill="1" applyBorder="1" applyAlignment="1" applyProtection="1">
      <alignment horizontal="center" vertical="center" wrapText="1"/>
    </xf>
    <xf numFmtId="0" fontId="0" fillId="0" borderId="0" xfId="0" applyAlignment="1" applyProtection="1">
      <alignment horizontal="center" vertical="center"/>
    </xf>
    <xf numFmtId="44" fontId="1" fillId="0" borderId="0" xfId="1" applyAlignment="1" applyProtection="1">
      <alignment horizontal="left" vertical="center"/>
    </xf>
    <xf numFmtId="44" fontId="1" fillId="0" borderId="0" xfId="1" applyAlignment="1"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right" vertical="center"/>
    </xf>
    <xf numFmtId="0" fontId="6" fillId="0" borderId="0" xfId="0" applyNumberFormat="1" applyFont="1" applyFill="1" applyBorder="1" applyAlignment="1" applyProtection="1">
      <alignment horizontal="left" vertical="center" wrapText="1"/>
      <protection locked="0"/>
    </xf>
    <xf numFmtId="0" fontId="0" fillId="0" borderId="0" xfId="0" applyNumberFormat="1" applyFill="1" applyBorder="1" applyAlignment="1" applyProtection="1">
      <alignment horizontal="left" vertical="center" wrapText="1"/>
      <protection locked="0"/>
    </xf>
    <xf numFmtId="0" fontId="0" fillId="0" borderId="34" xfId="0" applyBorder="1" applyProtection="1"/>
    <xf numFmtId="0" fontId="0" fillId="0" borderId="35" xfId="0" applyBorder="1" applyProtection="1"/>
    <xf numFmtId="0" fontId="0" fillId="0" borderId="36" xfId="0" applyBorder="1" applyProtection="1"/>
    <xf numFmtId="0" fontId="0" fillId="0" borderId="0" xfId="0" applyProtection="1"/>
    <xf numFmtId="0" fontId="0" fillId="0" borderId="30" xfId="0" applyBorder="1" applyProtection="1"/>
    <xf numFmtId="0" fontId="3" fillId="0" borderId="0" xfId="0" applyFont="1" applyBorder="1" applyProtection="1"/>
    <xf numFmtId="0" fontId="0" fillId="0" borderId="31" xfId="0" applyBorder="1" applyProtection="1"/>
    <xf numFmtId="0" fontId="5" fillId="0" borderId="0" xfId="0" applyFont="1" applyBorder="1" applyAlignment="1" applyProtection="1">
      <alignment vertical="top"/>
    </xf>
    <xf numFmtId="0" fontId="0" fillId="0" borderId="0" xfId="0" applyBorder="1" applyAlignment="1" applyProtection="1">
      <alignment vertical="top"/>
    </xf>
    <xf numFmtId="0" fontId="0" fillId="0" borderId="30" xfId="0" applyBorder="1" applyAlignment="1" applyProtection="1">
      <alignment wrapText="1"/>
    </xf>
    <xf numFmtId="0" fontId="0" fillId="0" borderId="31" xfId="0" applyBorder="1" applyAlignment="1" applyProtection="1">
      <alignment wrapText="1"/>
    </xf>
    <xf numFmtId="0" fontId="0" fillId="0" borderId="0" xfId="0" applyAlignment="1" applyProtection="1">
      <alignment wrapText="1"/>
    </xf>
    <xf numFmtId="0" fontId="5" fillId="0" borderId="0" xfId="0" applyFont="1" applyBorder="1" applyAlignment="1" applyProtection="1">
      <alignment horizontal="right"/>
    </xf>
    <xf numFmtId="0" fontId="5" fillId="0" borderId="0" xfId="0" applyFont="1" applyBorder="1" applyProtection="1"/>
    <xf numFmtId="0" fontId="7" fillId="0" borderId="54" xfId="0" applyFont="1" applyFill="1" applyBorder="1" applyAlignment="1" applyProtection="1">
      <alignment horizontal="left"/>
    </xf>
    <xf numFmtId="0" fontId="8" fillId="0" borderId="55" xfId="0" applyFont="1" applyFill="1" applyBorder="1" applyAlignment="1" applyProtection="1"/>
    <xf numFmtId="44" fontId="7" fillId="0" borderId="56" xfId="1" applyFont="1" applyBorder="1" applyProtection="1"/>
    <xf numFmtId="0" fontId="7" fillId="0" borderId="3" xfId="0" applyFont="1" applyFill="1" applyBorder="1" applyAlignment="1" applyProtection="1">
      <alignment horizontal="left"/>
    </xf>
    <xf numFmtId="0" fontId="8" fillId="0" borderId="0" xfId="0" applyFont="1" applyFill="1" applyBorder="1" applyAlignment="1" applyProtection="1"/>
    <xf numFmtId="44" fontId="7" fillId="0" borderId="43" xfId="1" applyFont="1" applyBorder="1" applyProtection="1"/>
    <xf numFmtId="0" fontId="8" fillId="0" borderId="57" xfId="0" applyFont="1" applyFill="1" applyBorder="1" applyAlignment="1" applyProtection="1">
      <alignment horizontal="left"/>
    </xf>
    <xf numFmtId="0" fontId="8" fillId="0" borderId="2" xfId="0" applyFont="1" applyFill="1" applyBorder="1" applyAlignment="1" applyProtection="1"/>
    <xf numFmtId="0" fontId="0" fillId="0" borderId="2" xfId="0" applyBorder="1" applyProtection="1"/>
    <xf numFmtId="44" fontId="8" fillId="0" borderId="1" xfId="1" applyFont="1" applyBorder="1" applyProtection="1"/>
    <xf numFmtId="0" fontId="9" fillId="0" borderId="30" xfId="0" applyFont="1" applyBorder="1" applyProtection="1"/>
    <xf numFmtId="0" fontId="9" fillId="0" borderId="0" xfId="0" applyFont="1" applyBorder="1" applyProtection="1"/>
    <xf numFmtId="0" fontId="9" fillId="0" borderId="58" xfId="0" applyFont="1" applyBorder="1" applyProtection="1"/>
    <xf numFmtId="0" fontId="9" fillId="0" borderId="48" xfId="0" applyFont="1" applyBorder="1" applyProtection="1"/>
    <xf numFmtId="44" fontId="9" fillId="0" borderId="59" xfId="1" applyFont="1" applyBorder="1" applyProtection="1"/>
    <xf numFmtId="0" fontId="9" fillId="0" borderId="31" xfId="0" applyFont="1" applyBorder="1" applyProtection="1"/>
    <xf numFmtId="0" fontId="9" fillId="0" borderId="0" xfId="0" applyFont="1" applyProtection="1"/>
    <xf numFmtId="0" fontId="1" fillId="0" borderId="30" xfId="0" applyFont="1" applyBorder="1" applyProtection="1"/>
    <xf numFmtId="0" fontId="1" fillId="0" borderId="0" xfId="0" applyFont="1" applyBorder="1" applyProtection="1"/>
    <xf numFmtId="44" fontId="1" fillId="0" borderId="0" xfId="1" applyFont="1" applyBorder="1" applyProtection="1"/>
    <xf numFmtId="0" fontId="1" fillId="0" borderId="31" xfId="0" applyFont="1" applyBorder="1" applyProtection="1"/>
    <xf numFmtId="0" fontId="1" fillId="0" borderId="0" xfId="0" applyFont="1" applyProtection="1"/>
    <xf numFmtId="0" fontId="8" fillId="0" borderId="0" xfId="0" applyFont="1" applyBorder="1" applyProtection="1"/>
    <xf numFmtId="0" fontId="2" fillId="0" borderId="0" xfId="2" applyFont="1" applyBorder="1" applyAlignment="1" applyProtection="1"/>
    <xf numFmtId="0" fontId="1" fillId="0" borderId="40" xfId="0" applyFont="1" applyBorder="1" applyProtection="1"/>
    <xf numFmtId="0" fontId="1" fillId="0" borderId="41" xfId="0" applyFont="1" applyBorder="1" applyProtection="1"/>
    <xf numFmtId="0" fontId="1" fillId="0" borderId="42" xfId="0" applyFont="1" applyBorder="1" applyProtection="1"/>
    <xf numFmtId="0" fontId="0" fillId="11" borderId="0" xfId="0" applyFill="1" applyBorder="1" applyAlignment="1" applyProtection="1">
      <alignment vertical="center"/>
    </xf>
    <xf numFmtId="0" fontId="0" fillId="11" borderId="55" xfId="0" applyFill="1" applyBorder="1" applyAlignment="1" applyProtection="1">
      <alignment vertical="center"/>
    </xf>
    <xf numFmtId="0" fontId="0" fillId="11" borderId="48" xfId="0" applyFill="1" applyBorder="1" applyAlignment="1" applyProtection="1">
      <alignment vertical="center"/>
    </xf>
    <xf numFmtId="0" fontId="6" fillId="11" borderId="0" xfId="0" applyFont="1" applyFill="1" applyBorder="1" applyAlignment="1" applyProtection="1">
      <alignment vertical="center"/>
    </xf>
    <xf numFmtId="0" fontId="0" fillId="0" borderId="60" xfId="0" applyFill="1" applyBorder="1" applyAlignment="1" applyProtection="1">
      <alignment vertical="center"/>
    </xf>
    <xf numFmtId="0" fontId="0" fillId="0" borderId="55" xfId="0" applyFill="1" applyBorder="1" applyAlignment="1" applyProtection="1">
      <alignment horizontal="center" vertical="center"/>
    </xf>
    <xf numFmtId="44" fontId="1" fillId="0" borderId="55" xfId="1" applyFill="1" applyBorder="1" applyAlignment="1" applyProtection="1">
      <alignment horizontal="left" vertical="center"/>
    </xf>
    <xf numFmtId="44" fontId="6" fillId="0" borderId="55" xfId="1" applyFont="1" applyFill="1" applyBorder="1" applyAlignment="1" applyProtection="1">
      <alignment horizontal="center" vertical="center"/>
    </xf>
    <xf numFmtId="0" fontId="0" fillId="0" borderId="55" xfId="0" applyFill="1" applyBorder="1" applyAlignment="1" applyProtection="1">
      <alignment vertical="center"/>
      <protection locked="0"/>
    </xf>
    <xf numFmtId="44" fontId="1" fillId="0" borderId="55" xfId="1" applyFill="1" applyBorder="1" applyAlignment="1" applyProtection="1">
      <alignment vertical="center"/>
    </xf>
    <xf numFmtId="4" fontId="0" fillId="0" borderId="55" xfId="0" applyNumberFormat="1" applyFill="1" applyBorder="1" applyAlignment="1" applyProtection="1">
      <alignment vertical="center"/>
    </xf>
    <xf numFmtId="0" fontId="0" fillId="0" borderId="55" xfId="0" applyFill="1" applyBorder="1" applyAlignment="1" applyProtection="1">
      <alignment vertical="center"/>
    </xf>
    <xf numFmtId="0" fontId="0" fillId="0" borderId="55" xfId="0" applyNumberFormat="1" applyFill="1" applyBorder="1" applyAlignment="1" applyProtection="1">
      <alignment horizontal="center" vertical="center"/>
    </xf>
    <xf numFmtId="49" fontId="0" fillId="0" borderId="61" xfId="0" applyNumberFormat="1" applyFill="1" applyBorder="1" applyAlignment="1" applyProtection="1">
      <alignment horizontal="center" vertical="center"/>
    </xf>
    <xf numFmtId="0" fontId="0" fillId="0" borderId="60" xfId="0" applyFill="1" applyBorder="1" applyAlignment="1" applyProtection="1">
      <alignment vertical="center" wrapText="1"/>
    </xf>
    <xf numFmtId="0" fontId="0" fillId="0" borderId="47" xfId="0" applyFill="1" applyBorder="1" applyAlignment="1" applyProtection="1">
      <alignment vertical="center" wrapText="1"/>
    </xf>
    <xf numFmtId="0" fontId="6" fillId="6" borderId="35" xfId="0" applyNumberFormat="1" applyFont="1" applyFill="1" applyBorder="1" applyAlignment="1" applyProtection="1">
      <alignment horizontal="center" vertical="center" wrapText="1"/>
    </xf>
    <xf numFmtId="0" fontId="6" fillId="6" borderId="4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 fillId="0" borderId="48" xfId="0" applyNumberFormat="1" applyFont="1" applyFill="1" applyBorder="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xf>
    <xf numFmtId="0" fontId="0" fillId="5" borderId="35" xfId="0" applyNumberFormat="1" applyFill="1" applyBorder="1" applyAlignment="1" applyProtection="1">
      <alignment horizontal="center" vertical="center" wrapText="1"/>
    </xf>
    <xf numFmtId="0" fontId="0" fillId="5" borderId="41" xfId="0" applyNumberFormat="1" applyFill="1" applyBorder="1" applyAlignment="1" applyProtection="1">
      <alignment horizontal="center" vertical="center" wrapText="1"/>
    </xf>
    <xf numFmtId="0" fontId="0" fillId="0" borderId="0" xfId="0" applyNumberFormat="1" applyFill="1" applyBorder="1" applyAlignment="1" applyProtection="1">
      <alignment horizontal="center" vertical="center" wrapText="1"/>
      <protection locked="0"/>
    </xf>
    <xf numFmtId="0" fontId="0" fillId="0" borderId="0" xfId="0" applyNumberFormat="1" applyFill="1" applyAlignment="1" applyProtection="1">
      <alignment horizontal="center" vertical="center" wrapText="1"/>
    </xf>
    <xf numFmtId="0" fontId="0" fillId="7" borderId="41" xfId="0" applyNumberFormat="1" applyFill="1" applyBorder="1" applyAlignment="1" applyProtection="1">
      <alignment horizontal="center" vertical="center" wrapText="1"/>
    </xf>
    <xf numFmtId="0" fontId="0" fillId="0" borderId="0" xfId="0" applyNumberFormat="1" applyBorder="1" applyAlignment="1" applyProtection="1">
      <alignment horizontal="center" vertical="center" wrapText="1"/>
      <protection locked="0"/>
    </xf>
    <xf numFmtId="0" fontId="0" fillId="0" borderId="0" xfId="0" applyNumberFormat="1" applyBorder="1" applyAlignment="1" applyProtection="1">
      <alignment horizontal="left" vertical="center" wrapText="1"/>
      <protection locked="0"/>
    </xf>
    <xf numFmtId="0" fontId="5" fillId="0" borderId="0" xfId="0" applyFont="1" applyFill="1" applyAlignment="1" applyProtection="1">
      <alignment vertical="center" wrapText="1"/>
      <protection locked="0"/>
    </xf>
    <xf numFmtId="0" fontId="0" fillId="0" borderId="0" xfId="0" applyNumberFormat="1" applyAlignment="1" applyProtection="1">
      <alignment horizontal="center" vertical="center" wrapText="1"/>
    </xf>
    <xf numFmtId="44" fontId="6" fillId="0" borderId="0" xfId="1" applyNumberFormat="1" applyFont="1" applyFill="1" applyBorder="1" applyAlignment="1" applyProtection="1">
      <alignment horizontal="left" vertical="center"/>
    </xf>
    <xf numFmtId="0" fontId="5" fillId="7" borderId="35" xfId="0" applyNumberFormat="1" applyFont="1" applyFill="1" applyBorder="1" applyAlignment="1" applyProtection="1">
      <alignment horizontal="center" vertical="center" wrapText="1"/>
    </xf>
    <xf numFmtId="0" fontId="6" fillId="0" borderId="0" xfId="0" applyFont="1" applyBorder="1" applyAlignment="1">
      <alignment horizontal="left" vertical="center"/>
    </xf>
    <xf numFmtId="0" fontId="6" fillId="0" borderId="20" xfId="0" applyFont="1" applyFill="1" applyBorder="1" applyAlignment="1">
      <alignment vertical="center" wrapText="1"/>
    </xf>
    <xf numFmtId="0" fontId="4" fillId="3" borderId="57" xfId="0" applyFont="1" applyFill="1" applyBorder="1" applyAlignment="1" applyProtection="1">
      <alignment horizontal="center"/>
    </xf>
    <xf numFmtId="0" fontId="4" fillId="3" borderId="2" xfId="0" applyFont="1" applyFill="1" applyBorder="1" applyAlignment="1" applyProtection="1">
      <alignment horizontal="center"/>
    </xf>
    <xf numFmtId="0" fontId="4" fillId="3" borderId="50" xfId="0" applyFont="1" applyFill="1" applyBorder="1" applyAlignment="1" applyProtection="1">
      <alignment horizontal="center"/>
    </xf>
    <xf numFmtId="0" fontId="0" fillId="0" borderId="57" xfId="0" applyBorder="1" applyAlignment="1" applyProtection="1">
      <alignment horizontal="left"/>
      <protection locked="0"/>
    </xf>
    <xf numFmtId="0" fontId="0" fillId="0" borderId="2" xfId="0" applyBorder="1" applyAlignment="1" applyProtection="1">
      <alignment horizontal="left"/>
      <protection locked="0"/>
    </xf>
    <xf numFmtId="0" fontId="0" fillId="0" borderId="50" xfId="0" applyBorder="1" applyAlignment="1" applyProtection="1">
      <alignment horizontal="left"/>
      <protection locked="0"/>
    </xf>
    <xf numFmtId="0" fontId="0" fillId="0" borderId="0" xfId="0" applyBorder="1" applyAlignment="1" applyProtection="1">
      <alignment horizontal="left" wrapText="1"/>
    </xf>
    <xf numFmtId="0" fontId="6" fillId="0" borderId="0" xfId="0" applyFont="1" applyBorder="1" applyAlignment="1" applyProtection="1">
      <alignment horizontal="left" vertical="top" wrapText="1"/>
    </xf>
    <xf numFmtId="0" fontId="0" fillId="0" borderId="0" xfId="0" applyBorder="1" applyAlignment="1" applyProtection="1">
      <alignment vertical="top" wrapText="1"/>
    </xf>
    <xf numFmtId="0" fontId="0" fillId="0" borderId="0" xfId="0" applyBorder="1" applyAlignment="1" applyProtection="1">
      <alignment horizontal="left"/>
    </xf>
    <xf numFmtId="0" fontId="6" fillId="0" borderId="55"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0" fontId="6" fillId="0" borderId="48" xfId="0" applyNumberFormat="1" applyFont="1" applyFill="1" applyBorder="1" applyAlignment="1" applyProtection="1">
      <alignment horizontal="center" vertical="center" wrapText="1"/>
      <protection locked="0"/>
    </xf>
    <xf numFmtId="0" fontId="0" fillId="0" borderId="23" xfId="0" applyFill="1" applyBorder="1" applyAlignment="1">
      <alignment vertical="center" wrapText="1"/>
    </xf>
    <xf numFmtId="0" fontId="0" fillId="0" borderId="17" xfId="0" applyFill="1" applyBorder="1" applyAlignment="1">
      <alignment vertical="center" wrapText="1"/>
    </xf>
    <xf numFmtId="0" fontId="0" fillId="0" borderId="11" xfId="0" applyFill="1" applyBorder="1" applyAlignment="1">
      <alignment vertical="center" wrapText="1"/>
    </xf>
    <xf numFmtId="0" fontId="0" fillId="0" borderId="20" xfId="0" applyFill="1" applyBorder="1" applyAlignment="1">
      <alignment vertical="center" wrapText="1"/>
    </xf>
    <xf numFmtId="0" fontId="0" fillId="0" borderId="23" xfId="0" applyFill="1" applyBorder="1" applyAlignment="1">
      <alignment horizontal="left" vertical="center" wrapText="1"/>
    </xf>
    <xf numFmtId="0" fontId="0" fillId="0" borderId="17" xfId="0" applyFill="1" applyBorder="1" applyAlignment="1">
      <alignment horizontal="left" vertical="center" wrapText="1"/>
    </xf>
    <xf numFmtId="44" fontId="12" fillId="8" borderId="6" xfId="1" applyFont="1" applyFill="1" applyBorder="1" applyAlignment="1" applyProtection="1">
      <alignment horizontal="left" vertical="center"/>
    </xf>
    <xf numFmtId="44" fontId="12" fillId="8" borderId="8" xfId="1" applyFont="1" applyFill="1" applyBorder="1" applyAlignment="1" applyProtection="1">
      <alignment horizontal="left" vertical="center"/>
    </xf>
    <xf numFmtId="44" fontId="8" fillId="0" borderId="6" xfId="1" applyFont="1" applyFill="1" applyBorder="1" applyAlignment="1" applyProtection="1">
      <alignment horizontal="left"/>
    </xf>
    <xf numFmtId="0" fontId="10" fillId="8" borderId="5" xfId="0" applyFont="1" applyFill="1" applyBorder="1" applyAlignment="1" applyProtection="1">
      <alignment horizontal="left"/>
    </xf>
    <xf numFmtId="0" fontId="10" fillId="8" borderId="6" xfId="0" applyFont="1" applyFill="1" applyBorder="1" applyAlignment="1" applyProtection="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1775460</xdr:colOff>
      <xdr:row>2</xdr:row>
      <xdr:rowOff>22860</xdr:rowOff>
    </xdr:from>
    <xdr:to>
      <xdr:col>9</xdr:col>
      <xdr:colOff>563880</xdr:colOff>
      <xdr:row>4</xdr:row>
      <xdr:rowOff>228600</xdr:rowOff>
    </xdr:to>
    <xdr:pic>
      <xdr:nvPicPr>
        <xdr:cNvPr id="1142" name="Picture 1" descr="Nat Forest JPEG Logo 1 - Gre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2160" y="365760"/>
          <a:ext cx="108204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137160</xdr:colOff>
      <xdr:row>10</xdr:row>
      <xdr:rowOff>99060</xdr:rowOff>
    </xdr:from>
    <xdr:to>
      <xdr:col>9</xdr:col>
      <xdr:colOff>449580</xdr:colOff>
      <xdr:row>14</xdr:row>
      <xdr:rowOff>60960</xdr:rowOff>
    </xdr:to>
    <xdr:pic>
      <xdr:nvPicPr>
        <xdr:cNvPr id="1143" name="Picture 3" descr="CLS spreadsheet tabs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4340" y="2133600"/>
          <a:ext cx="6385560" cy="63246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ionalforest.org/" TargetMode="External"/><Relationship Id="rId1" Type="http://schemas.openxmlformats.org/officeDocument/2006/relationships/hyperlink" Target="mailto:enquiries@nationalforest.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6"/>
  <sheetViews>
    <sheetView showGridLines="0" tabSelected="1" workbookViewId="0">
      <selection activeCell="E33" sqref="E33:J33"/>
    </sheetView>
  </sheetViews>
  <sheetFormatPr defaultColWidth="9.109375" defaultRowHeight="13.2" x14ac:dyDescent="0.25"/>
  <cols>
    <col min="1" max="1" width="2.33203125" style="427" customWidth="1"/>
    <col min="2" max="2" width="2" style="427" customWidth="1"/>
    <col min="3" max="6" width="9.109375" style="427"/>
    <col min="7" max="8" width="9.33203125" style="427" customWidth="1"/>
    <col min="9" max="9" width="33.44140625" style="427" customWidth="1"/>
    <col min="10" max="10" width="9.109375" style="427"/>
    <col min="11" max="11" width="3" style="427" customWidth="1"/>
    <col min="12" max="16384" width="9.109375" style="427"/>
  </cols>
  <sheetData>
    <row r="1" spans="2:11" ht="13.8" thickBot="1" x14ac:dyDescent="0.3"/>
    <row r="2" spans="2:11" x14ac:dyDescent="0.25">
      <c r="B2" s="424"/>
      <c r="C2" s="425"/>
      <c r="D2" s="425"/>
      <c r="E2" s="425"/>
      <c r="F2" s="425"/>
      <c r="G2" s="425"/>
      <c r="H2" s="425"/>
      <c r="I2" s="425"/>
      <c r="J2" s="425"/>
      <c r="K2" s="426"/>
    </row>
    <row r="3" spans="2:11" ht="21" x14ac:dyDescent="0.4">
      <c r="B3" s="428"/>
      <c r="C3" s="429" t="s">
        <v>651</v>
      </c>
      <c r="D3" s="33"/>
      <c r="E3" s="33"/>
      <c r="F3" s="33"/>
      <c r="G3" s="33"/>
      <c r="H3" s="33"/>
      <c r="I3" s="33"/>
      <c r="J3" s="33"/>
      <c r="K3" s="430"/>
    </row>
    <row r="4" spans="2:11" ht="21" x14ac:dyDescent="0.4">
      <c r="B4" s="428"/>
      <c r="C4" s="429" t="s">
        <v>1135</v>
      </c>
      <c r="D4" s="33"/>
      <c r="E4" s="33"/>
      <c r="F4" s="33"/>
      <c r="G4" s="33"/>
      <c r="H4" s="33"/>
      <c r="I4" s="33"/>
      <c r="J4" s="33"/>
      <c r="K4" s="430"/>
    </row>
    <row r="5" spans="2:11" ht="21" x14ac:dyDescent="0.4">
      <c r="B5" s="428"/>
      <c r="C5" s="429" t="s">
        <v>652</v>
      </c>
      <c r="D5" s="33"/>
      <c r="E5" s="33"/>
      <c r="F5" s="33"/>
      <c r="G5" s="33"/>
      <c r="H5" s="33"/>
      <c r="I5" s="33"/>
      <c r="J5" s="33"/>
      <c r="K5" s="430"/>
    </row>
    <row r="6" spans="2:11" x14ac:dyDescent="0.25">
      <c r="B6" s="428"/>
      <c r="C6" s="33"/>
      <c r="D6" s="33"/>
      <c r="E6" s="33"/>
      <c r="F6" s="33"/>
      <c r="G6" s="33"/>
      <c r="H6" s="33"/>
      <c r="I6" s="33"/>
      <c r="J6" s="33"/>
      <c r="K6" s="430"/>
    </row>
    <row r="7" spans="2:11" ht="17.399999999999999" x14ac:dyDescent="0.3">
      <c r="B7" s="428"/>
      <c r="C7" s="500" t="s">
        <v>653</v>
      </c>
      <c r="D7" s="501"/>
      <c r="E7" s="501"/>
      <c r="F7" s="501"/>
      <c r="G7" s="501"/>
      <c r="H7" s="501"/>
      <c r="I7" s="501"/>
      <c r="J7" s="502"/>
      <c r="K7" s="430"/>
    </row>
    <row r="8" spans="2:11" x14ac:dyDescent="0.25">
      <c r="B8" s="428"/>
      <c r="C8" s="33"/>
      <c r="D8" s="33"/>
      <c r="E8" s="33"/>
      <c r="F8" s="33"/>
      <c r="G8" s="33"/>
      <c r="H8" s="33"/>
      <c r="I8" s="33"/>
      <c r="J8" s="33"/>
      <c r="K8" s="430"/>
    </row>
    <row r="9" spans="2:11" x14ac:dyDescent="0.25">
      <c r="B9" s="428"/>
      <c r="C9" s="508" t="s">
        <v>654</v>
      </c>
      <c r="D9" s="508"/>
      <c r="E9" s="508"/>
      <c r="F9" s="508"/>
      <c r="G9" s="508"/>
      <c r="H9" s="508"/>
      <c r="I9" s="508"/>
      <c r="J9" s="508"/>
      <c r="K9" s="430"/>
    </row>
    <row r="10" spans="2:11" x14ac:dyDescent="0.25">
      <c r="B10" s="428"/>
      <c r="C10" s="508"/>
      <c r="D10" s="508"/>
      <c r="E10" s="508"/>
      <c r="F10" s="508"/>
      <c r="G10" s="508"/>
      <c r="H10" s="508"/>
      <c r="I10" s="508"/>
      <c r="J10" s="508"/>
      <c r="K10" s="430"/>
    </row>
    <row r="11" spans="2:11" x14ac:dyDescent="0.25">
      <c r="B11" s="428"/>
      <c r="C11" s="33"/>
      <c r="D11" s="33"/>
      <c r="E11" s="33"/>
      <c r="F11" s="33"/>
      <c r="G11" s="33"/>
      <c r="H11" s="33"/>
      <c r="I11" s="33"/>
      <c r="J11" s="33"/>
      <c r="K11" s="430"/>
    </row>
    <row r="12" spans="2:11" x14ac:dyDescent="0.25">
      <c r="B12" s="428"/>
      <c r="C12" s="33"/>
      <c r="D12" s="33"/>
      <c r="E12" s="33"/>
      <c r="F12" s="33"/>
      <c r="G12" s="33"/>
      <c r="H12" s="33"/>
      <c r="I12" s="33"/>
      <c r="J12" s="33"/>
      <c r="K12" s="430"/>
    </row>
    <row r="13" spans="2:11" x14ac:dyDescent="0.25">
      <c r="B13" s="428"/>
      <c r="C13" s="33"/>
      <c r="D13" s="33"/>
      <c r="E13" s="33"/>
      <c r="F13" s="33"/>
      <c r="G13" s="33"/>
      <c r="H13" s="33"/>
      <c r="I13" s="33"/>
      <c r="J13" s="33"/>
      <c r="K13" s="430"/>
    </row>
    <row r="14" spans="2:11" x14ac:dyDescent="0.25">
      <c r="B14" s="428"/>
      <c r="C14" s="33"/>
      <c r="D14" s="33"/>
      <c r="E14" s="33"/>
      <c r="F14" s="33"/>
      <c r="G14" s="33"/>
      <c r="H14" s="33"/>
      <c r="I14" s="33"/>
      <c r="J14" s="33"/>
      <c r="K14" s="430"/>
    </row>
    <row r="15" spans="2:11" x14ac:dyDescent="0.25">
      <c r="B15" s="428"/>
      <c r="C15" s="33"/>
      <c r="D15" s="33"/>
      <c r="E15" s="33"/>
      <c r="F15" s="33"/>
      <c r="G15" s="33"/>
      <c r="H15" s="33"/>
      <c r="I15" s="33"/>
      <c r="J15" s="33"/>
      <c r="K15" s="430"/>
    </row>
    <row r="16" spans="2:11" x14ac:dyDescent="0.25">
      <c r="B16" s="428"/>
      <c r="C16" s="431" t="s">
        <v>655</v>
      </c>
      <c r="D16" s="33"/>
      <c r="E16" s="33"/>
      <c r="F16" s="509" t="s">
        <v>656</v>
      </c>
      <c r="G16" s="509"/>
      <c r="H16" s="509"/>
      <c r="I16" s="509"/>
      <c r="J16" s="509"/>
      <c r="K16" s="430"/>
    </row>
    <row r="17" spans="2:11" x14ac:dyDescent="0.25">
      <c r="B17" s="428"/>
      <c r="C17" s="432"/>
      <c r="D17" s="33"/>
      <c r="E17" s="33"/>
      <c r="F17" s="33"/>
      <c r="G17" s="33"/>
      <c r="H17" s="33"/>
      <c r="I17" s="33"/>
      <c r="J17" s="33"/>
      <c r="K17" s="430"/>
    </row>
    <row r="18" spans="2:11" ht="24.75" customHeight="1" x14ac:dyDescent="0.25">
      <c r="B18" s="428"/>
      <c r="C18" s="431" t="s">
        <v>657</v>
      </c>
      <c r="D18" s="33"/>
      <c r="E18" s="33"/>
      <c r="F18" s="506" t="s">
        <v>658</v>
      </c>
      <c r="G18" s="506"/>
      <c r="H18" s="506"/>
      <c r="I18" s="506"/>
      <c r="J18" s="506"/>
      <c r="K18" s="430"/>
    </row>
    <row r="19" spans="2:11" x14ac:dyDescent="0.25">
      <c r="B19" s="428"/>
      <c r="C19" s="432"/>
      <c r="D19" s="33"/>
      <c r="E19" s="33"/>
      <c r="F19" s="33"/>
      <c r="G19" s="33"/>
      <c r="H19" s="33"/>
      <c r="I19" s="33"/>
      <c r="J19" s="33"/>
      <c r="K19" s="430"/>
    </row>
    <row r="20" spans="2:11" x14ac:dyDescent="0.25">
      <c r="B20" s="428"/>
      <c r="C20" s="431" t="s">
        <v>659</v>
      </c>
      <c r="D20" s="33"/>
      <c r="E20" s="33"/>
      <c r="F20" s="33" t="s">
        <v>660</v>
      </c>
      <c r="G20" s="33"/>
      <c r="H20" s="33"/>
      <c r="I20" s="33"/>
      <c r="J20" s="33"/>
      <c r="K20" s="430"/>
    </row>
    <row r="21" spans="2:11" x14ac:dyDescent="0.25">
      <c r="B21" s="428"/>
      <c r="C21" s="431"/>
      <c r="D21" s="33"/>
      <c r="E21" s="33"/>
      <c r="F21" s="33"/>
      <c r="G21" s="33"/>
      <c r="H21" s="33"/>
      <c r="I21" s="33"/>
      <c r="J21" s="33"/>
      <c r="K21" s="430"/>
    </row>
    <row r="22" spans="2:11" s="435" customFormat="1" ht="25.5" customHeight="1" x14ac:dyDescent="0.25">
      <c r="B22" s="433"/>
      <c r="C22" s="507" t="s">
        <v>478</v>
      </c>
      <c r="D22" s="507"/>
      <c r="E22" s="507"/>
      <c r="F22" s="507"/>
      <c r="G22" s="507"/>
      <c r="H22" s="507"/>
      <c r="I22" s="507"/>
      <c r="J22" s="507"/>
      <c r="K22" s="434"/>
    </row>
    <row r="23" spans="2:11" x14ac:dyDescent="0.25">
      <c r="B23" s="428"/>
      <c r="C23" s="432"/>
      <c r="D23" s="33"/>
      <c r="E23" s="33"/>
      <c r="F23" s="33"/>
      <c r="G23" s="33"/>
      <c r="H23" s="33"/>
      <c r="I23" s="33"/>
      <c r="J23" s="33"/>
      <c r="K23" s="430"/>
    </row>
    <row r="24" spans="2:11" ht="39" customHeight="1" x14ac:dyDescent="0.25">
      <c r="B24" s="428"/>
      <c r="C24" s="431" t="s">
        <v>661</v>
      </c>
      <c r="D24" s="33"/>
      <c r="E24" s="33"/>
      <c r="F24" s="506" t="s">
        <v>477</v>
      </c>
      <c r="G24" s="506"/>
      <c r="H24" s="506"/>
      <c r="I24" s="506"/>
      <c r="J24" s="506"/>
      <c r="K24" s="430"/>
    </row>
    <row r="25" spans="2:11" x14ac:dyDescent="0.25">
      <c r="B25" s="428"/>
      <c r="C25" s="33"/>
      <c r="D25" s="33"/>
      <c r="E25" s="33"/>
      <c r="F25" s="33"/>
      <c r="G25" s="33"/>
      <c r="H25" s="33"/>
      <c r="I25" s="33"/>
      <c r="J25" s="33"/>
      <c r="K25" s="430"/>
    </row>
    <row r="26" spans="2:11" x14ac:dyDescent="0.25">
      <c r="B26" s="428"/>
      <c r="C26" s="33" t="s">
        <v>662</v>
      </c>
      <c r="D26" s="33"/>
      <c r="E26" s="33"/>
      <c r="F26" s="33"/>
      <c r="G26" s="33"/>
      <c r="H26" s="33"/>
      <c r="I26" s="33"/>
      <c r="J26" s="33"/>
      <c r="K26" s="430"/>
    </row>
    <row r="27" spans="2:11" x14ac:dyDescent="0.25">
      <c r="B27" s="428"/>
      <c r="C27" s="33"/>
      <c r="D27" s="33"/>
      <c r="E27" s="33"/>
      <c r="F27" s="33"/>
      <c r="G27" s="33"/>
      <c r="H27" s="33"/>
      <c r="I27" s="33"/>
      <c r="J27" s="33"/>
      <c r="K27" s="430"/>
    </row>
    <row r="28" spans="2:11" x14ac:dyDescent="0.25">
      <c r="B28" s="428"/>
      <c r="C28" s="33"/>
      <c r="D28" s="33"/>
      <c r="E28" s="33"/>
      <c r="F28" s="33"/>
      <c r="G28" s="33"/>
      <c r="H28" s="33"/>
      <c r="I28" s="33"/>
      <c r="J28" s="33"/>
      <c r="K28" s="430"/>
    </row>
    <row r="29" spans="2:11" ht="17.399999999999999" x14ac:dyDescent="0.3">
      <c r="B29" s="428"/>
      <c r="C29" s="500" t="s">
        <v>663</v>
      </c>
      <c r="D29" s="501"/>
      <c r="E29" s="501"/>
      <c r="F29" s="501"/>
      <c r="G29" s="501"/>
      <c r="H29" s="501"/>
      <c r="I29" s="501"/>
      <c r="J29" s="502"/>
      <c r="K29" s="430"/>
    </row>
    <row r="30" spans="2:11" x14ac:dyDescent="0.25">
      <c r="B30" s="428"/>
      <c r="C30" s="33"/>
      <c r="D30" s="33"/>
      <c r="E30" s="33"/>
      <c r="F30" s="33"/>
      <c r="G30" s="33"/>
      <c r="H30" s="33"/>
      <c r="I30" s="33"/>
      <c r="J30" s="33"/>
      <c r="K30" s="430"/>
    </row>
    <row r="31" spans="2:11" x14ac:dyDescent="0.25">
      <c r="B31" s="428"/>
      <c r="C31" s="33" t="s">
        <v>664</v>
      </c>
      <c r="D31" s="33"/>
      <c r="E31" s="33"/>
      <c r="F31" s="33"/>
      <c r="G31" s="33"/>
      <c r="H31" s="33"/>
      <c r="I31" s="33"/>
      <c r="J31" s="33"/>
      <c r="K31" s="430"/>
    </row>
    <row r="32" spans="2:11" x14ac:dyDescent="0.25">
      <c r="B32" s="428"/>
      <c r="C32" s="33"/>
      <c r="D32" s="33"/>
      <c r="E32" s="33"/>
      <c r="F32" s="33"/>
      <c r="G32" s="33"/>
      <c r="H32" s="33"/>
      <c r="I32" s="33"/>
      <c r="J32" s="33"/>
      <c r="K32" s="430"/>
    </row>
    <row r="33" spans="2:11" x14ac:dyDescent="0.25">
      <c r="B33" s="428"/>
      <c r="C33" s="33"/>
      <c r="D33" s="436" t="s">
        <v>665</v>
      </c>
      <c r="E33" s="503"/>
      <c r="F33" s="504"/>
      <c r="G33" s="504"/>
      <c r="H33" s="504"/>
      <c r="I33" s="504"/>
      <c r="J33" s="505"/>
      <c r="K33" s="430"/>
    </row>
    <row r="34" spans="2:11" x14ac:dyDescent="0.25">
      <c r="B34" s="428"/>
      <c r="C34" s="33"/>
      <c r="D34" s="436"/>
      <c r="E34" s="33"/>
      <c r="F34" s="33"/>
      <c r="G34" s="33"/>
      <c r="H34" s="33"/>
      <c r="I34" s="33"/>
      <c r="J34" s="33"/>
      <c r="K34" s="430"/>
    </row>
    <row r="35" spans="2:11" x14ac:dyDescent="0.25">
      <c r="B35" s="428"/>
      <c r="C35" s="33"/>
      <c r="D35" s="436" t="s">
        <v>666</v>
      </c>
      <c r="E35" s="503"/>
      <c r="F35" s="504"/>
      <c r="G35" s="504"/>
      <c r="H35" s="504"/>
      <c r="I35" s="504"/>
      <c r="J35" s="505"/>
      <c r="K35" s="430"/>
    </row>
    <row r="36" spans="2:11" x14ac:dyDescent="0.25">
      <c r="B36" s="428"/>
      <c r="C36" s="33"/>
      <c r="D36" s="436"/>
      <c r="E36" s="33"/>
      <c r="F36" s="33"/>
      <c r="G36" s="33"/>
      <c r="H36" s="33"/>
      <c r="I36" s="33"/>
      <c r="J36" s="33"/>
      <c r="K36" s="430"/>
    </row>
    <row r="37" spans="2:11" x14ac:dyDescent="0.25">
      <c r="B37" s="428"/>
      <c r="C37" s="33"/>
      <c r="D37" s="436" t="s">
        <v>667</v>
      </c>
      <c r="E37" s="1"/>
      <c r="F37" s="437" t="s">
        <v>668</v>
      </c>
      <c r="G37" s="33"/>
      <c r="H37" s="33"/>
      <c r="I37" s="33"/>
      <c r="J37" s="33"/>
      <c r="K37" s="430"/>
    </row>
    <row r="38" spans="2:11" x14ac:dyDescent="0.25">
      <c r="B38" s="428"/>
      <c r="C38" s="33"/>
      <c r="D38" s="33"/>
      <c r="E38" s="33"/>
      <c r="F38" s="33"/>
      <c r="G38" s="33"/>
      <c r="H38" s="33"/>
      <c r="I38" s="33"/>
      <c r="J38" s="33"/>
      <c r="K38" s="430"/>
    </row>
    <row r="39" spans="2:11" ht="17.399999999999999" x14ac:dyDescent="0.3">
      <c r="B39" s="428"/>
      <c r="C39" s="500" t="s">
        <v>669</v>
      </c>
      <c r="D39" s="501"/>
      <c r="E39" s="501"/>
      <c r="F39" s="501"/>
      <c r="G39" s="501"/>
      <c r="H39" s="501"/>
      <c r="I39" s="501"/>
      <c r="J39" s="502"/>
      <c r="K39" s="430"/>
    </row>
    <row r="40" spans="2:11" x14ac:dyDescent="0.25">
      <c r="B40" s="428"/>
      <c r="C40" s="33"/>
      <c r="D40" s="33"/>
      <c r="E40" s="33"/>
      <c r="F40" s="33"/>
      <c r="G40" s="33"/>
      <c r="H40" s="33"/>
      <c r="I40" s="33"/>
      <c r="J40" s="33"/>
      <c r="K40" s="430"/>
    </row>
    <row r="41" spans="2:11" ht="15.6" x14ac:dyDescent="0.3">
      <c r="B41" s="428"/>
      <c r="C41" s="33"/>
      <c r="D41" s="438" t="str">
        <f>'Woodland options'!B92</f>
        <v>Woodland Sub-Total</v>
      </c>
      <c r="E41" s="439"/>
      <c r="F41" s="439"/>
      <c r="G41" s="439"/>
      <c r="H41" s="439"/>
      <c r="I41" s="440">
        <f>'Woodland options'!I92</f>
        <v>0</v>
      </c>
      <c r="J41" s="33"/>
      <c r="K41" s="430"/>
    </row>
    <row r="42" spans="2:11" ht="15.6" x14ac:dyDescent="0.3">
      <c r="B42" s="428"/>
      <c r="C42" s="33"/>
      <c r="D42" s="441" t="str">
        <f>'Non-Woodland options'!B139</f>
        <v>Non-Woodland Habitats Sub-Total</v>
      </c>
      <c r="E42" s="442"/>
      <c r="F42" s="442"/>
      <c r="G42" s="442"/>
      <c r="H42" s="33"/>
      <c r="I42" s="443">
        <f>'Non-Woodland options'!I139</f>
        <v>0</v>
      </c>
      <c r="J42" s="33"/>
      <c r="K42" s="430"/>
    </row>
    <row r="43" spans="2:11" ht="15.6" x14ac:dyDescent="0.3">
      <c r="B43" s="428"/>
      <c r="C43" s="33"/>
      <c r="D43" s="441" t="str">
        <f>'Access &amp; Signage options'!B71</f>
        <v>Access &amp; Recreation Sub-Total</v>
      </c>
      <c r="E43" s="442"/>
      <c r="F43" s="442"/>
      <c r="G43" s="442"/>
      <c r="H43" s="33"/>
      <c r="I43" s="443">
        <f>'Access &amp; Signage options'!I71</f>
        <v>0</v>
      </c>
      <c r="J43" s="33"/>
      <c r="K43" s="430"/>
    </row>
    <row r="44" spans="2:11" ht="15.6" x14ac:dyDescent="0.3">
      <c r="B44" s="428"/>
      <c r="C44" s="33"/>
      <c r="D44" s="444" t="s">
        <v>670</v>
      </c>
      <c r="E44" s="445"/>
      <c r="F44" s="445"/>
      <c r="G44" s="445"/>
      <c r="H44" s="446"/>
      <c r="I44" s="447">
        <f>SUM(I41:I43)</f>
        <v>0</v>
      </c>
      <c r="J44" s="33"/>
      <c r="K44" s="430"/>
    </row>
    <row r="45" spans="2:11" s="454" customFormat="1" ht="15" x14ac:dyDescent="0.25">
      <c r="B45" s="448"/>
      <c r="C45" s="449"/>
      <c r="D45" s="450" t="s">
        <v>671</v>
      </c>
      <c r="E45" s="451"/>
      <c r="F45" s="451"/>
      <c r="G45" s="451"/>
      <c r="H45" s="451"/>
      <c r="I45" s="452" t="str">
        <f>IF(E37=0,"Please enter site area above.",I44/E37)</f>
        <v>Please enter site area above.</v>
      </c>
      <c r="J45" s="449"/>
      <c r="K45" s="453"/>
    </row>
    <row r="46" spans="2:11" s="459" customFormat="1" x14ac:dyDescent="0.25">
      <c r="B46" s="455"/>
      <c r="C46" s="456"/>
      <c r="D46" s="456"/>
      <c r="E46" s="456"/>
      <c r="F46" s="456"/>
      <c r="G46" s="456"/>
      <c r="H46" s="456"/>
      <c r="I46" s="457"/>
      <c r="J46" s="456"/>
      <c r="K46" s="458"/>
    </row>
    <row r="47" spans="2:11" s="459" customFormat="1" x14ac:dyDescent="0.25">
      <c r="B47" s="455"/>
      <c r="C47" s="456"/>
      <c r="D47" s="456"/>
      <c r="E47" s="456"/>
      <c r="F47" s="456"/>
      <c r="G47" s="456"/>
      <c r="H47" s="456"/>
      <c r="I47" s="457"/>
      <c r="J47" s="456"/>
      <c r="K47" s="458"/>
    </row>
    <row r="48" spans="2:11" s="459" customFormat="1" ht="15.6" x14ac:dyDescent="0.3">
      <c r="B48" s="455"/>
      <c r="C48" s="460" t="s">
        <v>672</v>
      </c>
      <c r="D48" s="456"/>
      <c r="E48" s="437" t="s">
        <v>651</v>
      </c>
      <c r="F48" s="456"/>
      <c r="G48" s="456"/>
      <c r="H48" s="456"/>
      <c r="I48" s="457"/>
      <c r="J48" s="456"/>
      <c r="K48" s="458"/>
    </row>
    <row r="49" spans="2:11" s="459" customFormat="1" x14ac:dyDescent="0.25">
      <c r="B49" s="455"/>
      <c r="C49" s="456"/>
      <c r="D49" s="456"/>
      <c r="E49" s="456" t="s">
        <v>673</v>
      </c>
      <c r="F49" s="456"/>
      <c r="G49" s="456"/>
      <c r="H49" s="456"/>
      <c r="I49" s="457"/>
      <c r="J49" s="456"/>
      <c r="K49" s="458"/>
    </row>
    <row r="50" spans="2:11" s="459" customFormat="1" x14ac:dyDescent="0.25">
      <c r="B50" s="455"/>
      <c r="C50" s="456"/>
      <c r="D50" s="456"/>
      <c r="E50" s="456" t="s">
        <v>674</v>
      </c>
      <c r="F50" s="456"/>
      <c r="G50" s="456"/>
      <c r="H50" s="456"/>
      <c r="I50" s="457"/>
      <c r="J50" s="456"/>
      <c r="K50" s="458"/>
    </row>
    <row r="51" spans="2:11" s="459" customFormat="1" x14ac:dyDescent="0.25">
      <c r="B51" s="455"/>
      <c r="C51" s="456"/>
      <c r="D51" s="456"/>
      <c r="E51" s="456" t="s">
        <v>675</v>
      </c>
      <c r="F51" s="456"/>
      <c r="G51" s="456"/>
      <c r="H51" s="456"/>
      <c r="I51" s="457"/>
      <c r="J51" s="456"/>
      <c r="K51" s="458"/>
    </row>
    <row r="52" spans="2:11" s="459" customFormat="1" x14ac:dyDescent="0.25">
      <c r="B52" s="455"/>
      <c r="C52" s="456"/>
      <c r="D52" s="456"/>
      <c r="E52" s="461" t="s">
        <v>676</v>
      </c>
      <c r="F52" s="456"/>
      <c r="G52" s="456"/>
      <c r="H52" s="456"/>
      <c r="I52" s="457"/>
      <c r="J52" s="456"/>
      <c r="K52" s="458"/>
    </row>
    <row r="53" spans="2:11" s="459" customFormat="1" x14ac:dyDescent="0.25">
      <c r="B53" s="455"/>
      <c r="C53" s="456"/>
      <c r="D53" s="456"/>
      <c r="E53" s="461" t="s">
        <v>677</v>
      </c>
      <c r="F53" s="456"/>
      <c r="G53" s="456"/>
      <c r="H53" s="456"/>
      <c r="I53" s="457"/>
      <c r="J53" s="456"/>
      <c r="K53" s="458"/>
    </row>
    <row r="54" spans="2:11" s="459" customFormat="1" x14ac:dyDescent="0.25">
      <c r="B54" s="455"/>
      <c r="C54" s="456"/>
      <c r="D54" s="456"/>
      <c r="E54" s="498" t="s">
        <v>1130</v>
      </c>
      <c r="F54" s="456"/>
      <c r="G54" s="456"/>
      <c r="H54" s="456"/>
      <c r="I54" s="457"/>
      <c r="J54" s="456"/>
      <c r="K54" s="458"/>
    </row>
    <row r="55" spans="2:11" s="459" customFormat="1" x14ac:dyDescent="0.25">
      <c r="B55" s="455"/>
      <c r="C55" s="456"/>
      <c r="D55" s="456"/>
      <c r="E55" s="456" t="s">
        <v>1131</v>
      </c>
      <c r="F55" s="456"/>
      <c r="G55" s="456"/>
      <c r="H55" s="456"/>
      <c r="I55" s="457"/>
      <c r="J55" s="456"/>
      <c r="K55" s="458"/>
    </row>
    <row r="56" spans="2:11" s="459" customFormat="1" ht="13.8" thickBot="1" x14ac:dyDescent="0.3">
      <c r="B56" s="462"/>
      <c r="C56" s="463"/>
      <c r="D56" s="463"/>
      <c r="E56" s="463"/>
      <c r="F56" s="463"/>
      <c r="G56" s="463"/>
      <c r="H56" s="463"/>
      <c r="I56" s="463"/>
      <c r="J56" s="463"/>
      <c r="K56" s="464"/>
    </row>
  </sheetData>
  <sheetProtection password="CCA6" sheet="1" selectLockedCells="1"/>
  <mergeCells count="10">
    <mergeCell ref="C39:J39"/>
    <mergeCell ref="E33:J33"/>
    <mergeCell ref="E35:J35"/>
    <mergeCell ref="C29:J29"/>
    <mergeCell ref="C7:J7"/>
    <mergeCell ref="F24:J24"/>
    <mergeCell ref="C22:J22"/>
    <mergeCell ref="C9:J10"/>
    <mergeCell ref="F16:J16"/>
    <mergeCell ref="F18:J18"/>
  </mergeCells>
  <phoneticPr fontId="0" type="noConversion"/>
  <hyperlinks>
    <hyperlink ref="E52" r:id="rId1"/>
    <hyperlink ref="E53" r:id="rId2"/>
  </hyperlinks>
  <printOptions horizontalCentered="1"/>
  <pageMargins left="0.55118110236220474" right="0.55118110236220474" top="0.78740157480314965" bottom="0.78740157480314965" header="0.51181102362204722" footer="0.51181102362204722"/>
  <pageSetup paperSize="9" scale="81" fitToHeight="2"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2"/>
  <sheetViews>
    <sheetView topLeftCell="B1" zoomScale="80" zoomScaleNormal="80" workbookViewId="0">
      <pane ySplit="3" topLeftCell="A4" activePane="bottomLeft" state="frozen"/>
      <selection activeCell="D32" sqref="D32:I32"/>
      <selection pane="bottomLeft" activeCell="G27" sqref="G27"/>
    </sheetView>
  </sheetViews>
  <sheetFormatPr defaultColWidth="9.109375" defaultRowHeight="13.2" x14ac:dyDescent="0.25"/>
  <cols>
    <col min="1" max="1" width="65.5546875" style="250" hidden="1" customWidth="1"/>
    <col min="2" max="2" width="59.88671875" style="250" customWidth="1"/>
    <col min="3" max="3" width="15.44140625" style="290" customWidth="1"/>
    <col min="4" max="4" width="19.88671875" style="305" customWidth="1"/>
    <col min="5" max="6" width="9.88671875" style="290" customWidth="1"/>
    <col min="7" max="8" width="9.88671875" style="250" customWidth="1"/>
    <col min="9" max="9" width="17.5546875" style="305" customWidth="1"/>
    <col min="10" max="10" width="23.6640625" style="250" hidden="1" customWidth="1"/>
    <col min="11" max="11" width="36.6640625" style="250" hidden="1" customWidth="1"/>
    <col min="12" max="12" width="13.109375" style="306" hidden="1" customWidth="1"/>
    <col min="13" max="13" width="52.109375" style="490" customWidth="1"/>
    <col min="14" max="14" width="9.6640625" style="290" customWidth="1"/>
    <col min="15" max="15" width="11.5546875" style="250" hidden="1" customWidth="1"/>
    <col min="16" max="19" width="0" style="250" hidden="1" customWidth="1"/>
    <col min="20" max="16384" width="9.109375" style="250"/>
  </cols>
  <sheetData>
    <row r="1" spans="1:19" ht="21" x14ac:dyDescent="0.25">
      <c r="B1" s="246" t="s">
        <v>678</v>
      </c>
      <c r="C1" s="247"/>
      <c r="D1" s="248"/>
      <c r="E1" s="247"/>
      <c r="F1" s="247"/>
      <c r="G1" s="251"/>
      <c r="H1" s="251"/>
      <c r="I1" s="248"/>
      <c r="J1" s="251"/>
      <c r="K1" s="251"/>
      <c r="L1" s="252"/>
      <c r="M1" s="487"/>
      <c r="N1" s="253"/>
      <c r="O1" s="254"/>
    </row>
    <row r="2" spans="1:19" ht="21.6" thickBot="1" x14ac:dyDescent="0.3">
      <c r="B2" s="255" t="s">
        <v>679</v>
      </c>
      <c r="C2" s="256"/>
      <c r="D2" s="257"/>
      <c r="E2" s="256"/>
      <c r="F2" s="256"/>
      <c r="G2" s="258"/>
      <c r="H2" s="258"/>
      <c r="I2" s="257"/>
      <c r="J2" s="258"/>
      <c r="K2" s="258"/>
      <c r="L2" s="259"/>
      <c r="M2" s="488"/>
      <c r="N2" s="260"/>
      <c r="O2" s="261"/>
    </row>
    <row r="3" spans="1:19" s="3" customFormat="1" ht="40.200000000000003" thickBot="1" x14ac:dyDescent="0.3">
      <c r="A3" s="2" t="s">
        <v>680</v>
      </c>
      <c r="B3" s="187" t="s">
        <v>681</v>
      </c>
      <c r="C3" s="188" t="s">
        <v>682</v>
      </c>
      <c r="D3" s="189" t="s">
        <v>683</v>
      </c>
      <c r="E3" s="188" t="s">
        <v>684</v>
      </c>
      <c r="F3" s="188" t="s">
        <v>685</v>
      </c>
      <c r="G3" s="188" t="s">
        <v>727</v>
      </c>
      <c r="H3" s="188" t="s">
        <v>728</v>
      </c>
      <c r="I3" s="189" t="s">
        <v>686</v>
      </c>
      <c r="J3" s="188" t="s">
        <v>687</v>
      </c>
      <c r="K3" s="188" t="s">
        <v>688</v>
      </c>
      <c r="L3" s="190" t="s">
        <v>689</v>
      </c>
      <c r="M3" s="190" t="s">
        <v>481</v>
      </c>
      <c r="N3" s="191" t="s">
        <v>690</v>
      </c>
      <c r="O3" s="2" t="s">
        <v>691</v>
      </c>
      <c r="P3" s="3" t="s">
        <v>921</v>
      </c>
      <c r="Q3" s="3" t="s">
        <v>848</v>
      </c>
      <c r="R3" s="3" t="s">
        <v>849</v>
      </c>
      <c r="S3" s="3" t="s">
        <v>862</v>
      </c>
    </row>
    <row r="4" spans="1:19" s="3" customFormat="1" x14ac:dyDescent="0.25">
      <c r="A4" s="2"/>
      <c r="B4" s="262" t="s">
        <v>692</v>
      </c>
      <c r="C4" s="263"/>
      <c r="D4" s="264"/>
      <c r="E4" s="263"/>
      <c r="F4" s="263"/>
      <c r="G4" s="263"/>
      <c r="H4" s="263"/>
      <c r="I4" s="264"/>
      <c r="J4" s="263"/>
      <c r="K4" s="263"/>
      <c r="L4" s="265"/>
      <c r="M4" s="265"/>
      <c r="N4" s="266">
        <v>1.01</v>
      </c>
      <c r="O4" s="267"/>
    </row>
    <row r="5" spans="1:19" x14ac:dyDescent="0.25">
      <c r="A5" s="268" t="s">
        <v>693</v>
      </c>
      <c r="B5" s="269" t="s">
        <v>693</v>
      </c>
      <c r="C5" s="270" t="s">
        <v>701</v>
      </c>
      <c r="D5" s="271" t="s">
        <v>215</v>
      </c>
      <c r="E5" s="272" t="s">
        <v>694</v>
      </c>
      <c r="F5" s="270"/>
      <c r="G5" s="273"/>
      <c r="H5" s="273"/>
      <c r="I5" s="285">
        <v>0</v>
      </c>
      <c r="J5" s="275" t="s">
        <v>695</v>
      </c>
      <c r="K5" s="276" t="s">
        <v>696</v>
      </c>
      <c r="L5" s="277">
        <v>1</v>
      </c>
      <c r="M5" s="484" t="s">
        <v>703</v>
      </c>
      <c r="N5" s="278" t="str">
        <f t="shared" ref="N5:N21" si="0">CONCATENATE(LEFT($J5,1),".",LEFT($K5,2),".",RIGHT(TEXT($L5/100,"0.00"),2))</f>
        <v>1.01.01</v>
      </c>
      <c r="O5" s="270">
        <v>1</v>
      </c>
      <c r="P5" s="250" t="s">
        <v>847</v>
      </c>
      <c r="S5" s="250" t="s">
        <v>847</v>
      </c>
    </row>
    <row r="6" spans="1:19" x14ac:dyDescent="0.25">
      <c r="A6" s="268" t="s">
        <v>697</v>
      </c>
      <c r="B6" s="269" t="s">
        <v>697</v>
      </c>
      <c r="C6" s="270" t="s">
        <v>701</v>
      </c>
      <c r="D6" s="271" t="s">
        <v>215</v>
      </c>
      <c r="E6" s="272" t="s">
        <v>694</v>
      </c>
      <c r="F6" s="270"/>
      <c r="G6" s="273"/>
      <c r="H6" s="273"/>
      <c r="I6" s="285">
        <v>0</v>
      </c>
      <c r="J6" s="275" t="s">
        <v>695</v>
      </c>
      <c r="K6" s="276" t="s">
        <v>696</v>
      </c>
      <c r="L6" s="277">
        <v>2</v>
      </c>
      <c r="M6" s="484" t="s">
        <v>703</v>
      </c>
      <c r="N6" s="278" t="str">
        <f t="shared" si="0"/>
        <v>1.01.02</v>
      </c>
      <c r="O6" s="270">
        <v>2</v>
      </c>
      <c r="P6" s="250" t="s">
        <v>847</v>
      </c>
      <c r="S6" s="250" t="s">
        <v>847</v>
      </c>
    </row>
    <row r="7" spans="1:19" x14ac:dyDescent="0.25">
      <c r="A7" s="268" t="s">
        <v>699</v>
      </c>
      <c r="B7" s="269" t="s">
        <v>699</v>
      </c>
      <c r="C7" s="270" t="s">
        <v>701</v>
      </c>
      <c r="D7" s="271" t="s">
        <v>215</v>
      </c>
      <c r="E7" s="280" t="s">
        <v>694</v>
      </c>
      <c r="F7" s="270"/>
      <c r="G7" s="273"/>
      <c r="H7" s="465"/>
      <c r="I7" s="285">
        <v>0</v>
      </c>
      <c r="J7" s="275" t="s">
        <v>695</v>
      </c>
      <c r="K7" s="276" t="s">
        <v>696</v>
      </c>
      <c r="L7" s="277">
        <v>3</v>
      </c>
      <c r="M7" s="484" t="s">
        <v>703</v>
      </c>
      <c r="N7" s="278" t="str">
        <f t="shared" si="0"/>
        <v>1.01.03</v>
      </c>
      <c r="O7" s="270">
        <v>20</v>
      </c>
      <c r="P7" s="250" t="s">
        <v>847</v>
      </c>
      <c r="S7" s="250" t="s">
        <v>847</v>
      </c>
    </row>
    <row r="8" spans="1:19" x14ac:dyDescent="0.25">
      <c r="A8" s="281" t="s">
        <v>700</v>
      </c>
      <c r="B8" s="282" t="s">
        <v>700</v>
      </c>
      <c r="C8" s="283" t="s">
        <v>701</v>
      </c>
      <c r="D8" s="284" t="s">
        <v>702</v>
      </c>
      <c r="E8" s="280" t="s">
        <v>694</v>
      </c>
      <c r="F8" s="283"/>
      <c r="G8" s="273"/>
      <c r="H8" s="465"/>
      <c r="I8" s="285">
        <v>0</v>
      </c>
      <c r="J8" s="275" t="s">
        <v>695</v>
      </c>
      <c r="K8" s="276" t="s">
        <v>696</v>
      </c>
      <c r="L8" s="277">
        <v>4</v>
      </c>
      <c r="M8" s="484" t="s">
        <v>703</v>
      </c>
      <c r="N8" s="278" t="str">
        <f t="shared" si="0"/>
        <v>1.01.04</v>
      </c>
      <c r="O8" s="286">
        <v>374</v>
      </c>
    </row>
    <row r="9" spans="1:19" x14ac:dyDescent="0.25">
      <c r="A9" s="287" t="s">
        <v>704</v>
      </c>
      <c r="B9" s="282" t="s">
        <v>704</v>
      </c>
      <c r="C9" s="288" t="s">
        <v>701</v>
      </c>
      <c r="D9" s="271" t="s">
        <v>215</v>
      </c>
      <c r="E9" s="280" t="s">
        <v>694</v>
      </c>
      <c r="F9" s="270"/>
      <c r="G9" s="273"/>
      <c r="H9" s="465"/>
      <c r="I9" s="285">
        <v>0</v>
      </c>
      <c r="J9" s="275" t="s">
        <v>695</v>
      </c>
      <c r="K9" s="276" t="s">
        <v>696</v>
      </c>
      <c r="L9" s="277">
        <v>4</v>
      </c>
      <c r="M9" s="484" t="s">
        <v>703</v>
      </c>
      <c r="N9" s="278" t="str">
        <f t="shared" si="0"/>
        <v>1.01.04</v>
      </c>
      <c r="O9" s="270">
        <v>3</v>
      </c>
      <c r="P9" s="250" t="s">
        <v>847</v>
      </c>
      <c r="S9" s="250" t="s">
        <v>847</v>
      </c>
    </row>
    <row r="10" spans="1:19" x14ac:dyDescent="0.25">
      <c r="A10" s="287" t="s">
        <v>704</v>
      </c>
      <c r="B10" s="282" t="s">
        <v>704</v>
      </c>
      <c r="C10" s="288" t="s">
        <v>705</v>
      </c>
      <c r="D10" s="271" t="s">
        <v>215</v>
      </c>
      <c r="E10" s="280" t="s">
        <v>694</v>
      </c>
      <c r="F10" s="270"/>
      <c r="G10" s="273"/>
      <c r="H10" s="465"/>
      <c r="I10" s="285">
        <v>0</v>
      </c>
      <c r="J10" s="275" t="s">
        <v>695</v>
      </c>
      <c r="K10" s="276" t="s">
        <v>696</v>
      </c>
      <c r="L10" s="277">
        <v>4</v>
      </c>
      <c r="M10" s="484" t="s">
        <v>703</v>
      </c>
      <c r="N10" s="278" t="str">
        <f t="shared" si="0"/>
        <v>1.01.04</v>
      </c>
      <c r="O10" s="270">
        <v>4</v>
      </c>
      <c r="P10" s="281" t="s">
        <v>847</v>
      </c>
      <c r="S10" s="281" t="s">
        <v>847</v>
      </c>
    </row>
    <row r="11" spans="1:19" x14ac:dyDescent="0.25">
      <c r="A11" s="250" t="s">
        <v>706</v>
      </c>
      <c r="B11" s="289" t="s">
        <v>706</v>
      </c>
      <c r="C11" s="283" t="s">
        <v>701</v>
      </c>
      <c r="D11" s="274">
        <v>100</v>
      </c>
      <c r="E11" s="280" t="s">
        <v>694</v>
      </c>
      <c r="F11" s="283"/>
      <c r="G11" s="273"/>
      <c r="H11" s="465"/>
      <c r="I11" s="274">
        <f t="shared" ref="I11:I21" si="1">IF(F11="Y",D11*G11*H11,D11*G11)</f>
        <v>0</v>
      </c>
      <c r="J11" s="275" t="s">
        <v>695</v>
      </c>
      <c r="K11" s="276" t="s">
        <v>696</v>
      </c>
      <c r="L11" s="277">
        <v>7</v>
      </c>
      <c r="M11" s="489"/>
      <c r="N11" s="278" t="str">
        <f t="shared" si="0"/>
        <v>1.01.07</v>
      </c>
      <c r="O11" s="290">
        <v>330</v>
      </c>
      <c r="Q11" s="250" t="s">
        <v>850</v>
      </c>
      <c r="R11" s="250" t="s">
        <v>858</v>
      </c>
      <c r="S11" s="250" t="s">
        <v>858</v>
      </c>
    </row>
    <row r="12" spans="1:19" x14ac:dyDescent="0.25">
      <c r="A12" s="250" t="s">
        <v>707</v>
      </c>
      <c r="B12" s="289" t="s">
        <v>707</v>
      </c>
      <c r="C12" s="283" t="s">
        <v>701</v>
      </c>
      <c r="D12" s="274">
        <v>200</v>
      </c>
      <c r="E12" s="280" t="s">
        <v>694</v>
      </c>
      <c r="F12" s="283"/>
      <c r="G12" s="273"/>
      <c r="H12" s="465"/>
      <c r="I12" s="274">
        <f t="shared" si="1"/>
        <v>0</v>
      </c>
      <c r="J12" s="275" t="s">
        <v>695</v>
      </c>
      <c r="K12" s="276" t="s">
        <v>696</v>
      </c>
      <c r="L12" s="277">
        <v>8</v>
      </c>
      <c r="M12" s="489"/>
      <c r="N12" s="278" t="str">
        <f t="shared" si="0"/>
        <v>1.01.08</v>
      </c>
      <c r="O12" s="290">
        <v>331</v>
      </c>
      <c r="Q12" s="250" t="s">
        <v>850</v>
      </c>
      <c r="R12" s="250" t="s">
        <v>857</v>
      </c>
      <c r="S12" s="250" t="s">
        <v>857</v>
      </c>
    </row>
    <row r="13" spans="1:19" x14ac:dyDescent="0.25">
      <c r="A13" s="250" t="s">
        <v>708</v>
      </c>
      <c r="B13" s="289" t="s">
        <v>708</v>
      </c>
      <c r="C13" s="283" t="s">
        <v>709</v>
      </c>
      <c r="D13" s="274">
        <v>25</v>
      </c>
      <c r="E13" s="280" t="s">
        <v>694</v>
      </c>
      <c r="F13" s="283"/>
      <c r="G13" s="273"/>
      <c r="H13" s="465"/>
      <c r="I13" s="274">
        <f t="shared" si="1"/>
        <v>0</v>
      </c>
      <c r="J13" s="275" t="s">
        <v>695</v>
      </c>
      <c r="K13" s="276" t="s">
        <v>696</v>
      </c>
      <c r="L13" s="277">
        <v>9</v>
      </c>
      <c r="M13" s="489"/>
      <c r="N13" s="278" t="str">
        <f t="shared" si="0"/>
        <v>1.01.09</v>
      </c>
      <c r="O13" s="290">
        <v>332</v>
      </c>
      <c r="P13" s="250" t="s">
        <v>851</v>
      </c>
      <c r="S13" s="250" t="s">
        <v>847</v>
      </c>
    </row>
    <row r="14" spans="1:19" x14ac:dyDescent="0.25">
      <c r="A14" s="250" t="s">
        <v>710</v>
      </c>
      <c r="B14" s="289" t="s">
        <v>710</v>
      </c>
      <c r="C14" s="283" t="s">
        <v>709</v>
      </c>
      <c r="D14" s="274">
        <v>50</v>
      </c>
      <c r="E14" s="280" t="s">
        <v>694</v>
      </c>
      <c r="F14" s="283"/>
      <c r="G14" s="273"/>
      <c r="H14" s="465"/>
      <c r="I14" s="274">
        <f t="shared" si="1"/>
        <v>0</v>
      </c>
      <c r="J14" s="275" t="s">
        <v>695</v>
      </c>
      <c r="K14" s="276" t="s">
        <v>696</v>
      </c>
      <c r="L14" s="277">
        <v>10</v>
      </c>
      <c r="M14" s="489"/>
      <c r="N14" s="278" t="str">
        <f t="shared" si="0"/>
        <v>1.01.10</v>
      </c>
      <c r="O14" s="290">
        <v>333</v>
      </c>
      <c r="P14" s="250" t="s">
        <v>851</v>
      </c>
      <c r="S14" s="250" t="s">
        <v>847</v>
      </c>
    </row>
    <row r="15" spans="1:19" x14ac:dyDescent="0.25">
      <c r="A15" s="287" t="s">
        <v>711</v>
      </c>
      <c r="B15" s="282" t="s">
        <v>711</v>
      </c>
      <c r="C15" s="288" t="s">
        <v>701</v>
      </c>
      <c r="D15" s="271" t="s">
        <v>215</v>
      </c>
      <c r="E15" s="280" t="s">
        <v>694</v>
      </c>
      <c r="F15" s="270"/>
      <c r="G15" s="273"/>
      <c r="H15" s="465"/>
      <c r="I15" s="285">
        <v>0</v>
      </c>
      <c r="J15" s="275" t="s">
        <v>695</v>
      </c>
      <c r="K15" s="276" t="s">
        <v>696</v>
      </c>
      <c r="L15" s="277">
        <v>11</v>
      </c>
      <c r="M15" s="484" t="s">
        <v>703</v>
      </c>
      <c r="N15" s="278" t="str">
        <f t="shared" si="0"/>
        <v>1.01.11</v>
      </c>
      <c r="O15" s="270">
        <v>5</v>
      </c>
      <c r="P15" s="250" t="s">
        <v>851</v>
      </c>
      <c r="S15" s="250" t="s">
        <v>847</v>
      </c>
    </row>
    <row r="16" spans="1:19" x14ac:dyDescent="0.25">
      <c r="A16" s="287" t="s">
        <v>712</v>
      </c>
      <c r="B16" s="282" t="s">
        <v>712</v>
      </c>
      <c r="C16" s="288" t="s">
        <v>701</v>
      </c>
      <c r="D16" s="271" t="s">
        <v>215</v>
      </c>
      <c r="E16" s="280" t="s">
        <v>694</v>
      </c>
      <c r="F16" s="270"/>
      <c r="G16" s="273"/>
      <c r="H16" s="465"/>
      <c r="I16" s="285">
        <v>0</v>
      </c>
      <c r="J16" s="275" t="s">
        <v>695</v>
      </c>
      <c r="K16" s="276" t="s">
        <v>696</v>
      </c>
      <c r="L16" s="277">
        <v>11</v>
      </c>
      <c r="M16" s="484" t="s">
        <v>703</v>
      </c>
      <c r="N16" s="278" t="str">
        <f t="shared" si="0"/>
        <v>1.01.11</v>
      </c>
      <c r="O16" s="270">
        <v>9</v>
      </c>
      <c r="P16" s="250" t="s">
        <v>851</v>
      </c>
      <c r="S16" s="250" t="s">
        <v>847</v>
      </c>
    </row>
    <row r="17" spans="1:19" x14ac:dyDescent="0.25">
      <c r="A17" s="287"/>
      <c r="B17" s="282" t="s">
        <v>713</v>
      </c>
      <c r="C17" s="288" t="s">
        <v>701</v>
      </c>
      <c r="D17" s="271" t="s">
        <v>215</v>
      </c>
      <c r="E17" s="280" t="s">
        <v>694</v>
      </c>
      <c r="F17" s="270"/>
      <c r="G17" s="273"/>
      <c r="H17" s="465"/>
      <c r="I17" s="285">
        <v>0</v>
      </c>
      <c r="J17" s="275" t="s">
        <v>695</v>
      </c>
      <c r="K17" s="276" t="s">
        <v>696</v>
      </c>
      <c r="L17" s="277">
        <v>11</v>
      </c>
      <c r="M17" s="484" t="s">
        <v>703</v>
      </c>
      <c r="N17" s="278" t="str">
        <f t="shared" si="0"/>
        <v>1.01.11</v>
      </c>
      <c r="O17" s="270">
        <v>6</v>
      </c>
      <c r="P17" s="250" t="s">
        <v>851</v>
      </c>
      <c r="S17" s="250" t="s">
        <v>847</v>
      </c>
    </row>
    <row r="18" spans="1:19" x14ac:dyDescent="0.25">
      <c r="A18" s="287"/>
      <c r="B18" s="282" t="s">
        <v>714</v>
      </c>
      <c r="C18" s="288" t="s">
        <v>701</v>
      </c>
      <c r="D18" s="271" t="s">
        <v>215</v>
      </c>
      <c r="E18" s="280" t="s">
        <v>694</v>
      </c>
      <c r="F18" s="270"/>
      <c r="G18" s="273"/>
      <c r="H18" s="465"/>
      <c r="I18" s="285">
        <v>0</v>
      </c>
      <c r="J18" s="275" t="s">
        <v>695</v>
      </c>
      <c r="K18" s="276" t="s">
        <v>696</v>
      </c>
      <c r="L18" s="277">
        <v>11</v>
      </c>
      <c r="M18" s="484" t="s">
        <v>703</v>
      </c>
      <c r="N18" s="278" t="str">
        <f t="shared" si="0"/>
        <v>1.01.11</v>
      </c>
      <c r="O18" s="270">
        <v>7</v>
      </c>
      <c r="P18" s="250" t="s">
        <v>851</v>
      </c>
      <c r="S18" s="250" t="s">
        <v>847</v>
      </c>
    </row>
    <row r="19" spans="1:19" x14ac:dyDescent="0.25">
      <c r="A19" s="287"/>
      <c r="B19" s="282" t="s">
        <v>715</v>
      </c>
      <c r="C19" s="288" t="s">
        <v>701</v>
      </c>
      <c r="D19" s="271" t="s">
        <v>215</v>
      </c>
      <c r="E19" s="280" t="s">
        <v>694</v>
      </c>
      <c r="F19" s="270"/>
      <c r="G19" s="273"/>
      <c r="H19" s="465"/>
      <c r="I19" s="285">
        <v>0</v>
      </c>
      <c r="J19" s="275" t="s">
        <v>695</v>
      </c>
      <c r="K19" s="276" t="s">
        <v>696</v>
      </c>
      <c r="L19" s="277">
        <v>11</v>
      </c>
      <c r="M19" s="484" t="s">
        <v>703</v>
      </c>
      <c r="N19" s="278" t="str">
        <f t="shared" si="0"/>
        <v>1.01.11</v>
      </c>
      <c r="O19" s="270">
        <v>8</v>
      </c>
      <c r="P19" s="250" t="s">
        <v>851</v>
      </c>
      <c r="S19" s="250" t="s">
        <v>847</v>
      </c>
    </row>
    <row r="20" spans="1:19" x14ac:dyDescent="0.25">
      <c r="A20" s="268" t="s">
        <v>716</v>
      </c>
      <c r="B20" s="269" t="s">
        <v>716</v>
      </c>
      <c r="C20" s="270" t="s">
        <v>1128</v>
      </c>
      <c r="D20" s="271">
        <v>200</v>
      </c>
      <c r="E20" s="280"/>
      <c r="F20" s="270" t="s">
        <v>694</v>
      </c>
      <c r="G20" s="273"/>
      <c r="H20" s="273"/>
      <c r="I20" s="274">
        <f t="shared" si="1"/>
        <v>0</v>
      </c>
      <c r="J20" s="275" t="s">
        <v>695</v>
      </c>
      <c r="K20" s="276" t="s">
        <v>696</v>
      </c>
      <c r="L20" s="277">
        <v>16</v>
      </c>
      <c r="M20" s="422" t="s">
        <v>483</v>
      </c>
      <c r="N20" s="278" t="str">
        <f t="shared" si="0"/>
        <v>1.01.16</v>
      </c>
      <c r="O20" s="270">
        <v>30</v>
      </c>
      <c r="P20" s="250" t="s">
        <v>852</v>
      </c>
      <c r="Q20" s="250" t="s">
        <v>853</v>
      </c>
      <c r="R20" s="250" t="s">
        <v>857</v>
      </c>
      <c r="S20" s="250" t="s">
        <v>857</v>
      </c>
    </row>
    <row r="21" spans="1:19" x14ac:dyDescent="0.25">
      <c r="A21" s="268" t="s">
        <v>717</v>
      </c>
      <c r="B21" s="269" t="s">
        <v>717</v>
      </c>
      <c r="C21" s="270" t="s">
        <v>1128</v>
      </c>
      <c r="D21" s="271">
        <v>200</v>
      </c>
      <c r="E21" s="280"/>
      <c r="F21" s="270" t="s">
        <v>694</v>
      </c>
      <c r="G21" s="273"/>
      <c r="H21" s="273"/>
      <c r="I21" s="274">
        <f t="shared" si="1"/>
        <v>0</v>
      </c>
      <c r="J21" s="275" t="s">
        <v>695</v>
      </c>
      <c r="K21" s="276" t="s">
        <v>696</v>
      </c>
      <c r="L21" s="277">
        <v>17</v>
      </c>
      <c r="M21" s="489"/>
      <c r="N21" s="278" t="str">
        <f t="shared" si="0"/>
        <v>1.01.17</v>
      </c>
      <c r="O21" s="270">
        <v>81</v>
      </c>
      <c r="P21" s="250" t="s">
        <v>852</v>
      </c>
      <c r="Q21" s="250" t="s">
        <v>853</v>
      </c>
      <c r="R21" s="250" t="s">
        <v>857</v>
      </c>
      <c r="S21" s="250" t="s">
        <v>857</v>
      </c>
    </row>
    <row r="22" spans="1:19" x14ac:dyDescent="0.25">
      <c r="A22" s="268"/>
      <c r="B22" s="291" t="s">
        <v>718</v>
      </c>
      <c r="C22" s="292"/>
      <c r="D22" s="293"/>
      <c r="E22" s="292"/>
      <c r="F22" s="292"/>
      <c r="G22" s="292"/>
      <c r="H22" s="292"/>
      <c r="I22" s="293"/>
      <c r="J22" s="292"/>
      <c r="K22" s="292"/>
      <c r="L22" s="294"/>
      <c r="M22" s="294"/>
      <c r="N22" s="295">
        <v>1.02</v>
      </c>
      <c r="O22" s="267"/>
    </row>
    <row r="23" spans="1:19" x14ac:dyDescent="0.25">
      <c r="A23" s="287" t="s">
        <v>719</v>
      </c>
      <c r="B23" s="282" t="s">
        <v>719</v>
      </c>
      <c r="C23" s="288" t="s">
        <v>720</v>
      </c>
      <c r="D23" s="279">
        <v>50</v>
      </c>
      <c r="E23" s="280" t="s">
        <v>694</v>
      </c>
      <c r="F23" s="270"/>
      <c r="G23" s="273"/>
      <c r="H23" s="465"/>
      <c r="I23" s="274">
        <f t="shared" ref="I23:I30" si="2">IF(F23="Y",D23*G23*H23,D23*G23)</f>
        <v>0</v>
      </c>
      <c r="J23" s="275" t="s">
        <v>695</v>
      </c>
      <c r="K23" s="276" t="s">
        <v>721</v>
      </c>
      <c r="L23" s="277">
        <v>1</v>
      </c>
      <c r="M23" s="489"/>
      <c r="N23" s="278" t="str">
        <f t="shared" ref="N23:N32" si="3">CONCATENATE(LEFT($J23,1),".",LEFT($K23,2),".",RIGHT(TEXT($L23/100,"0.00"),2))</f>
        <v>1.02.01</v>
      </c>
      <c r="O23" s="270">
        <v>10</v>
      </c>
      <c r="P23" s="281" t="s">
        <v>854</v>
      </c>
      <c r="S23" s="281" t="s">
        <v>914</v>
      </c>
    </row>
    <row r="24" spans="1:19" x14ac:dyDescent="0.25">
      <c r="A24" s="287" t="s">
        <v>722</v>
      </c>
      <c r="B24" s="282" t="s">
        <v>722</v>
      </c>
      <c r="C24" s="288" t="s">
        <v>720</v>
      </c>
      <c r="D24" s="279">
        <v>35</v>
      </c>
      <c r="E24" s="280" t="s">
        <v>694</v>
      </c>
      <c r="F24" s="270"/>
      <c r="G24" s="273"/>
      <c r="H24" s="465"/>
      <c r="I24" s="274">
        <f t="shared" si="2"/>
        <v>0</v>
      </c>
      <c r="J24" s="275" t="s">
        <v>695</v>
      </c>
      <c r="K24" s="276" t="s">
        <v>721</v>
      </c>
      <c r="L24" s="277">
        <v>2</v>
      </c>
      <c r="M24" s="489"/>
      <c r="N24" s="278" t="str">
        <f t="shared" si="3"/>
        <v>1.02.02</v>
      </c>
      <c r="O24" s="270">
        <v>11</v>
      </c>
      <c r="P24" s="281" t="s">
        <v>854</v>
      </c>
      <c r="S24" s="281" t="s">
        <v>913</v>
      </c>
    </row>
    <row r="25" spans="1:19" x14ac:dyDescent="0.25">
      <c r="A25" s="287" t="s">
        <v>723</v>
      </c>
      <c r="B25" s="282" t="s">
        <v>723</v>
      </c>
      <c r="C25" s="288" t="s">
        <v>720</v>
      </c>
      <c r="D25" s="279">
        <v>30</v>
      </c>
      <c r="E25" s="280" t="s">
        <v>694</v>
      </c>
      <c r="F25" s="270"/>
      <c r="G25" s="273"/>
      <c r="H25" s="465"/>
      <c r="I25" s="274">
        <f t="shared" si="2"/>
        <v>0</v>
      </c>
      <c r="J25" s="275" t="s">
        <v>695</v>
      </c>
      <c r="K25" s="276" t="s">
        <v>721</v>
      </c>
      <c r="L25" s="277">
        <v>3</v>
      </c>
      <c r="M25" s="489"/>
      <c r="N25" s="278" t="str">
        <f t="shared" si="3"/>
        <v>1.02.03</v>
      </c>
      <c r="O25" s="270">
        <v>12</v>
      </c>
      <c r="P25" s="281" t="s">
        <v>854</v>
      </c>
      <c r="S25" s="281" t="s">
        <v>915</v>
      </c>
    </row>
    <row r="26" spans="1:19" x14ac:dyDescent="0.25">
      <c r="A26" s="287" t="s">
        <v>724</v>
      </c>
      <c r="B26" s="282" t="s">
        <v>724</v>
      </c>
      <c r="C26" s="288" t="s">
        <v>720</v>
      </c>
      <c r="D26" s="279">
        <v>15</v>
      </c>
      <c r="E26" s="280" t="s">
        <v>694</v>
      </c>
      <c r="F26" s="270"/>
      <c r="G26" s="273"/>
      <c r="H26" s="465"/>
      <c r="I26" s="274">
        <f t="shared" si="2"/>
        <v>0</v>
      </c>
      <c r="J26" s="275" t="s">
        <v>695</v>
      </c>
      <c r="K26" s="276" t="s">
        <v>721</v>
      </c>
      <c r="L26" s="277">
        <v>4</v>
      </c>
      <c r="M26" s="489"/>
      <c r="N26" s="278" t="str">
        <f t="shared" si="3"/>
        <v>1.02.04</v>
      </c>
      <c r="O26" s="270">
        <v>13</v>
      </c>
      <c r="P26" s="281" t="s">
        <v>854</v>
      </c>
      <c r="S26" s="281" t="s">
        <v>916</v>
      </c>
    </row>
    <row r="27" spans="1:19" x14ac:dyDescent="0.25">
      <c r="A27" s="15" t="s">
        <v>725</v>
      </c>
      <c r="B27" s="158" t="s">
        <v>726</v>
      </c>
      <c r="C27" s="288" t="s">
        <v>729</v>
      </c>
      <c r="D27" s="279">
        <v>0.08</v>
      </c>
      <c r="E27" s="280" t="s">
        <v>694</v>
      </c>
      <c r="F27" s="270"/>
      <c r="G27" s="273"/>
      <c r="H27" s="465"/>
      <c r="I27" s="274">
        <f t="shared" si="2"/>
        <v>0</v>
      </c>
      <c r="J27" s="275" t="s">
        <v>695</v>
      </c>
      <c r="K27" s="276" t="s">
        <v>721</v>
      </c>
      <c r="L27" s="277">
        <v>5</v>
      </c>
      <c r="M27" s="489"/>
      <c r="N27" s="278" t="str">
        <f t="shared" si="3"/>
        <v>1.02.05</v>
      </c>
      <c r="O27" s="17">
        <v>14</v>
      </c>
      <c r="P27" s="281" t="s">
        <v>854</v>
      </c>
      <c r="S27" s="281" t="s">
        <v>917</v>
      </c>
    </row>
    <row r="28" spans="1:19" x14ac:dyDescent="0.25">
      <c r="A28" s="287" t="s">
        <v>730</v>
      </c>
      <c r="B28" s="282" t="s">
        <v>730</v>
      </c>
      <c r="C28" s="288" t="s">
        <v>720</v>
      </c>
      <c r="D28" s="279">
        <v>100</v>
      </c>
      <c r="E28" s="280" t="s">
        <v>694</v>
      </c>
      <c r="F28" s="270"/>
      <c r="G28" s="273"/>
      <c r="H28" s="465"/>
      <c r="I28" s="274">
        <f t="shared" si="2"/>
        <v>0</v>
      </c>
      <c r="J28" s="275" t="s">
        <v>695</v>
      </c>
      <c r="K28" s="276" t="s">
        <v>721</v>
      </c>
      <c r="L28" s="277">
        <v>6</v>
      </c>
      <c r="M28" s="489"/>
      <c r="N28" s="278" t="str">
        <f t="shared" si="3"/>
        <v>1.02.06</v>
      </c>
      <c r="O28" s="270">
        <v>15</v>
      </c>
      <c r="P28" s="281" t="s">
        <v>854</v>
      </c>
      <c r="S28" s="281" t="s">
        <v>858</v>
      </c>
    </row>
    <row r="29" spans="1:19" x14ac:dyDescent="0.25">
      <c r="A29" s="287" t="s">
        <v>731</v>
      </c>
      <c r="B29" s="282" t="s">
        <v>731</v>
      </c>
      <c r="C29" s="288" t="s">
        <v>720</v>
      </c>
      <c r="D29" s="279">
        <v>125</v>
      </c>
      <c r="E29" s="280" t="s">
        <v>694</v>
      </c>
      <c r="F29" s="270"/>
      <c r="G29" s="273"/>
      <c r="H29" s="465"/>
      <c r="I29" s="274">
        <f t="shared" si="2"/>
        <v>0</v>
      </c>
      <c r="J29" s="275" t="s">
        <v>695</v>
      </c>
      <c r="K29" s="276" t="s">
        <v>721</v>
      </c>
      <c r="L29" s="277">
        <v>7</v>
      </c>
      <c r="M29" s="489"/>
      <c r="N29" s="278" t="str">
        <f t="shared" si="3"/>
        <v>1.02.07</v>
      </c>
      <c r="O29" s="270">
        <v>16</v>
      </c>
      <c r="P29" s="281" t="s">
        <v>854</v>
      </c>
      <c r="S29" s="281" t="s">
        <v>918</v>
      </c>
    </row>
    <row r="30" spans="1:19" x14ac:dyDescent="0.25">
      <c r="A30" s="287" t="s">
        <v>732</v>
      </c>
      <c r="B30" s="282" t="s">
        <v>732</v>
      </c>
      <c r="C30" s="288" t="s">
        <v>720</v>
      </c>
      <c r="D30" s="279">
        <v>125</v>
      </c>
      <c r="E30" s="280" t="s">
        <v>694</v>
      </c>
      <c r="F30" s="270"/>
      <c r="G30" s="273"/>
      <c r="H30" s="465"/>
      <c r="I30" s="274">
        <f t="shared" si="2"/>
        <v>0</v>
      </c>
      <c r="J30" s="275" t="s">
        <v>695</v>
      </c>
      <c r="K30" s="276" t="s">
        <v>721</v>
      </c>
      <c r="L30" s="277">
        <v>8</v>
      </c>
      <c r="M30" s="489"/>
      <c r="N30" s="278" t="str">
        <f t="shared" si="3"/>
        <v>1.02.08</v>
      </c>
      <c r="O30" s="270">
        <v>17</v>
      </c>
      <c r="P30" s="281" t="s">
        <v>854</v>
      </c>
      <c r="S30" s="281" t="s">
        <v>918</v>
      </c>
    </row>
    <row r="31" spans="1:19" x14ac:dyDescent="0.25">
      <c r="A31" s="287" t="s">
        <v>733</v>
      </c>
      <c r="B31" s="282" t="s">
        <v>733</v>
      </c>
      <c r="C31" s="288" t="s">
        <v>734</v>
      </c>
      <c r="D31" s="279">
        <v>2</v>
      </c>
      <c r="E31" s="280" t="s">
        <v>694</v>
      </c>
      <c r="F31" s="270"/>
      <c r="G31" s="273"/>
      <c r="H31" s="465"/>
      <c r="I31" s="274">
        <f>D31*G31</f>
        <v>0</v>
      </c>
      <c r="J31" s="275" t="s">
        <v>695</v>
      </c>
      <c r="K31" s="276" t="s">
        <v>721</v>
      </c>
      <c r="L31" s="277">
        <v>9</v>
      </c>
      <c r="M31" s="489"/>
      <c r="N31" s="278" t="str">
        <f t="shared" si="3"/>
        <v>1.02.09</v>
      </c>
      <c r="O31" s="270">
        <v>18</v>
      </c>
      <c r="P31" s="281" t="s">
        <v>854</v>
      </c>
      <c r="S31" s="281" t="s">
        <v>919</v>
      </c>
    </row>
    <row r="32" spans="1:19" x14ac:dyDescent="0.25">
      <c r="A32" s="287" t="s">
        <v>735</v>
      </c>
      <c r="B32" s="282" t="s">
        <v>735</v>
      </c>
      <c r="C32" s="288" t="s">
        <v>720</v>
      </c>
      <c r="D32" s="279">
        <v>150</v>
      </c>
      <c r="E32" s="280" t="s">
        <v>694</v>
      </c>
      <c r="F32" s="270"/>
      <c r="G32" s="273"/>
      <c r="H32" s="465"/>
      <c r="I32" s="274">
        <f t="shared" ref="I32:I64" si="4">D32*G32</f>
        <v>0</v>
      </c>
      <c r="J32" s="275" t="s">
        <v>695</v>
      </c>
      <c r="K32" s="276" t="s">
        <v>721</v>
      </c>
      <c r="L32" s="277">
        <v>10</v>
      </c>
      <c r="M32" s="489"/>
      <c r="N32" s="278" t="str">
        <f t="shared" si="3"/>
        <v>1.02.10</v>
      </c>
      <c r="O32" s="270">
        <v>19</v>
      </c>
      <c r="P32" s="281" t="s">
        <v>854</v>
      </c>
      <c r="S32" s="281" t="s">
        <v>920</v>
      </c>
    </row>
    <row r="33" spans="1:19" x14ac:dyDescent="0.25">
      <c r="A33" s="287"/>
      <c r="B33" s="291" t="s">
        <v>736</v>
      </c>
      <c r="C33" s="292"/>
      <c r="D33" s="293"/>
      <c r="E33" s="292"/>
      <c r="F33" s="292"/>
      <c r="G33" s="292"/>
      <c r="H33" s="292"/>
      <c r="I33" s="293">
        <f t="shared" si="4"/>
        <v>0</v>
      </c>
      <c r="J33" s="292"/>
      <c r="K33" s="292"/>
      <c r="L33" s="294"/>
      <c r="M33" s="294"/>
      <c r="N33" s="295">
        <v>1.03</v>
      </c>
      <c r="O33" s="267"/>
    </row>
    <row r="34" spans="1:19" x14ac:dyDescent="0.25">
      <c r="A34" s="15" t="s">
        <v>737</v>
      </c>
      <c r="B34" s="158" t="s">
        <v>737</v>
      </c>
      <c r="C34" s="270" t="s">
        <v>738</v>
      </c>
      <c r="D34" s="271">
        <v>18</v>
      </c>
      <c r="E34" s="280" t="s">
        <v>694</v>
      </c>
      <c r="F34" s="270"/>
      <c r="G34" s="273"/>
      <c r="H34" s="466"/>
      <c r="I34" s="274">
        <f t="shared" si="4"/>
        <v>0</v>
      </c>
      <c r="J34" s="275" t="s">
        <v>695</v>
      </c>
      <c r="K34" s="276" t="s">
        <v>739</v>
      </c>
      <c r="L34" s="277">
        <v>1</v>
      </c>
      <c r="M34" s="489"/>
      <c r="N34" s="278" t="str">
        <f t="shared" ref="N34:N51" si="5">CONCATENATE(LEFT($J34,1),".",LEFT($K34,2),".",RIGHT(TEXT($L34/100,"0.00"),2))</f>
        <v>1.03.01</v>
      </c>
      <c r="O34" s="17">
        <v>87</v>
      </c>
      <c r="P34" s="250" t="s">
        <v>854</v>
      </c>
      <c r="S34" s="250" t="s">
        <v>1116</v>
      </c>
    </row>
    <row r="35" spans="1:19" x14ac:dyDescent="0.25">
      <c r="A35" s="250" t="s">
        <v>740</v>
      </c>
      <c r="B35" s="289" t="s">
        <v>740</v>
      </c>
      <c r="C35" s="283" t="s">
        <v>734</v>
      </c>
      <c r="D35" s="274">
        <v>2.5</v>
      </c>
      <c r="E35" s="280" t="s">
        <v>694</v>
      </c>
      <c r="F35" s="283"/>
      <c r="G35" s="273"/>
      <c r="H35" s="465"/>
      <c r="I35" s="274">
        <f t="shared" si="4"/>
        <v>0</v>
      </c>
      <c r="J35" s="275" t="s">
        <v>695</v>
      </c>
      <c r="K35" s="276" t="s">
        <v>739</v>
      </c>
      <c r="L35" s="277">
        <v>2</v>
      </c>
      <c r="M35" s="489"/>
      <c r="N35" s="278" t="str">
        <f t="shared" si="5"/>
        <v>1.03.02</v>
      </c>
      <c r="O35" s="290">
        <v>316</v>
      </c>
      <c r="P35" s="250" t="s">
        <v>854</v>
      </c>
      <c r="S35" s="250" t="s">
        <v>1117</v>
      </c>
    </row>
    <row r="36" spans="1:19" x14ac:dyDescent="0.25">
      <c r="A36" s="250" t="s">
        <v>741</v>
      </c>
      <c r="B36" s="289" t="s">
        <v>741</v>
      </c>
      <c r="C36" s="283" t="s">
        <v>734</v>
      </c>
      <c r="D36" s="274">
        <v>2.25</v>
      </c>
      <c r="E36" s="280" t="s">
        <v>694</v>
      </c>
      <c r="F36" s="283"/>
      <c r="G36" s="273"/>
      <c r="H36" s="465"/>
      <c r="I36" s="274">
        <f t="shared" si="4"/>
        <v>0</v>
      </c>
      <c r="J36" s="275" t="s">
        <v>695</v>
      </c>
      <c r="K36" s="276" t="s">
        <v>739</v>
      </c>
      <c r="L36" s="277">
        <v>3</v>
      </c>
      <c r="M36" s="489"/>
      <c r="N36" s="278" t="str">
        <f t="shared" si="5"/>
        <v>1.03.03</v>
      </c>
      <c r="O36" s="290">
        <v>319</v>
      </c>
      <c r="P36" s="250" t="s">
        <v>854</v>
      </c>
      <c r="S36" s="250" t="s">
        <v>1118</v>
      </c>
    </row>
    <row r="37" spans="1:19" x14ac:dyDescent="0.25">
      <c r="A37" s="268" t="s">
        <v>742</v>
      </c>
      <c r="B37" s="269" t="s">
        <v>742</v>
      </c>
      <c r="C37" s="270" t="s">
        <v>734</v>
      </c>
      <c r="D37" s="271">
        <v>6.5</v>
      </c>
      <c r="E37" s="280" t="s">
        <v>694</v>
      </c>
      <c r="F37" s="270"/>
      <c r="G37" s="273"/>
      <c r="H37" s="465"/>
      <c r="I37" s="274">
        <f t="shared" si="4"/>
        <v>0</v>
      </c>
      <c r="J37" s="275" t="s">
        <v>695</v>
      </c>
      <c r="K37" s="276" t="s">
        <v>739</v>
      </c>
      <c r="L37" s="277">
        <v>4</v>
      </c>
      <c r="M37" s="489"/>
      <c r="N37" s="278" t="str">
        <f t="shared" si="5"/>
        <v>1.03.04</v>
      </c>
      <c r="O37" s="270">
        <v>38</v>
      </c>
      <c r="Q37" s="250" t="s">
        <v>855</v>
      </c>
      <c r="R37" s="250" t="s">
        <v>856</v>
      </c>
      <c r="S37" s="250" t="s">
        <v>861</v>
      </c>
    </row>
    <row r="38" spans="1:19" x14ac:dyDescent="0.25">
      <c r="A38" s="268" t="s">
        <v>743</v>
      </c>
      <c r="B38" s="269" t="s">
        <v>743</v>
      </c>
      <c r="C38" s="270" t="s">
        <v>734</v>
      </c>
      <c r="D38" s="271">
        <v>4.9000000000000004</v>
      </c>
      <c r="E38" s="280" t="s">
        <v>694</v>
      </c>
      <c r="F38" s="270"/>
      <c r="G38" s="273"/>
      <c r="H38" s="465"/>
      <c r="I38" s="274">
        <f t="shared" si="4"/>
        <v>0</v>
      </c>
      <c r="J38" s="275" t="s">
        <v>695</v>
      </c>
      <c r="K38" s="276" t="s">
        <v>739</v>
      </c>
      <c r="L38" s="277">
        <v>5</v>
      </c>
      <c r="M38" s="489"/>
      <c r="N38" s="278" t="str">
        <f t="shared" si="5"/>
        <v>1.03.05</v>
      </c>
      <c r="O38" s="270">
        <v>35</v>
      </c>
      <c r="Q38" s="250" t="s">
        <v>859</v>
      </c>
      <c r="R38" s="250" t="s">
        <v>860</v>
      </c>
      <c r="S38" s="281" t="s">
        <v>860</v>
      </c>
    </row>
    <row r="39" spans="1:19" x14ac:dyDescent="0.25">
      <c r="A39" s="268" t="s">
        <v>744</v>
      </c>
      <c r="B39" s="269" t="s">
        <v>744</v>
      </c>
      <c r="C39" s="270" t="s">
        <v>734</v>
      </c>
      <c r="D39" s="271">
        <v>7.4</v>
      </c>
      <c r="E39" s="280" t="s">
        <v>694</v>
      </c>
      <c r="F39" s="270"/>
      <c r="G39" s="273"/>
      <c r="H39" s="465"/>
      <c r="I39" s="274">
        <f t="shared" si="4"/>
        <v>0</v>
      </c>
      <c r="J39" s="275" t="s">
        <v>695</v>
      </c>
      <c r="K39" s="276" t="s">
        <v>739</v>
      </c>
      <c r="L39" s="277">
        <v>6</v>
      </c>
      <c r="M39" s="489"/>
      <c r="N39" s="278" t="str">
        <f t="shared" si="5"/>
        <v>1.03.06</v>
      </c>
      <c r="O39" s="270">
        <v>36</v>
      </c>
      <c r="Q39" s="250" t="s">
        <v>864</v>
      </c>
      <c r="R39" s="250" t="s">
        <v>863</v>
      </c>
      <c r="S39" s="250" t="s">
        <v>863</v>
      </c>
    </row>
    <row r="40" spans="1:19" x14ac:dyDescent="0.25">
      <c r="A40" s="268" t="s">
        <v>745</v>
      </c>
      <c r="B40" s="269" t="s">
        <v>745</v>
      </c>
      <c r="C40" s="270" t="s">
        <v>734</v>
      </c>
      <c r="D40" s="271">
        <v>10</v>
      </c>
      <c r="E40" s="280" t="s">
        <v>694</v>
      </c>
      <c r="F40" s="270"/>
      <c r="G40" s="273"/>
      <c r="H40" s="465"/>
      <c r="I40" s="274">
        <f t="shared" si="4"/>
        <v>0</v>
      </c>
      <c r="J40" s="275" t="s">
        <v>695</v>
      </c>
      <c r="K40" s="276" t="s">
        <v>739</v>
      </c>
      <c r="L40" s="277">
        <v>7</v>
      </c>
      <c r="M40" s="489"/>
      <c r="N40" s="278" t="str">
        <f t="shared" si="5"/>
        <v>1.03.07</v>
      </c>
      <c r="O40" s="270">
        <v>41</v>
      </c>
      <c r="Q40" s="250" t="s">
        <v>865</v>
      </c>
      <c r="R40" s="250" t="s">
        <v>866</v>
      </c>
      <c r="S40" s="250" t="s">
        <v>1119</v>
      </c>
    </row>
    <row r="41" spans="1:19" x14ac:dyDescent="0.25">
      <c r="A41" s="268" t="s">
        <v>746</v>
      </c>
      <c r="B41" s="269" t="s">
        <v>746</v>
      </c>
      <c r="C41" s="270" t="s">
        <v>734</v>
      </c>
      <c r="D41" s="271">
        <v>7.15</v>
      </c>
      <c r="E41" s="280" t="s">
        <v>694</v>
      </c>
      <c r="F41" s="270"/>
      <c r="G41" s="273"/>
      <c r="H41" s="465"/>
      <c r="I41" s="274">
        <f t="shared" si="4"/>
        <v>0</v>
      </c>
      <c r="J41" s="275" t="s">
        <v>695</v>
      </c>
      <c r="K41" s="276" t="s">
        <v>739</v>
      </c>
      <c r="L41" s="277">
        <v>8</v>
      </c>
      <c r="M41" s="489"/>
      <c r="N41" s="278" t="str">
        <f t="shared" si="5"/>
        <v>1.03.08</v>
      </c>
      <c r="O41" s="270">
        <v>39</v>
      </c>
      <c r="P41" s="250" t="s">
        <v>854</v>
      </c>
      <c r="S41" s="250" t="s">
        <v>1120</v>
      </c>
    </row>
    <row r="42" spans="1:19" x14ac:dyDescent="0.25">
      <c r="A42" s="268" t="s">
        <v>747</v>
      </c>
      <c r="B42" s="269" t="s">
        <v>747</v>
      </c>
      <c r="C42" s="270" t="s">
        <v>734</v>
      </c>
      <c r="D42" s="271">
        <v>10</v>
      </c>
      <c r="E42" s="280" t="s">
        <v>694</v>
      </c>
      <c r="F42" s="270"/>
      <c r="G42" s="273"/>
      <c r="H42" s="465"/>
      <c r="I42" s="274">
        <f t="shared" si="4"/>
        <v>0</v>
      </c>
      <c r="J42" s="275" t="s">
        <v>695</v>
      </c>
      <c r="K42" s="276" t="s">
        <v>739</v>
      </c>
      <c r="L42" s="277">
        <v>9</v>
      </c>
      <c r="M42" s="489"/>
      <c r="N42" s="278" t="str">
        <f t="shared" si="5"/>
        <v>1.03.09</v>
      </c>
      <c r="O42" s="270">
        <v>50</v>
      </c>
      <c r="P42" s="250" t="s">
        <v>854</v>
      </c>
      <c r="S42" s="250" t="s">
        <v>1119</v>
      </c>
    </row>
    <row r="43" spans="1:19" x14ac:dyDescent="0.25">
      <c r="A43" s="268" t="s">
        <v>748</v>
      </c>
      <c r="B43" s="269" t="s">
        <v>748</v>
      </c>
      <c r="C43" s="270" t="s">
        <v>734</v>
      </c>
      <c r="D43" s="271">
        <v>5.2</v>
      </c>
      <c r="E43" s="280" t="s">
        <v>694</v>
      </c>
      <c r="F43" s="270"/>
      <c r="G43" s="273"/>
      <c r="H43" s="465"/>
      <c r="I43" s="274">
        <f t="shared" si="4"/>
        <v>0</v>
      </c>
      <c r="J43" s="275" t="s">
        <v>695</v>
      </c>
      <c r="K43" s="276" t="s">
        <v>739</v>
      </c>
      <c r="L43" s="277">
        <v>10</v>
      </c>
      <c r="M43" s="489"/>
      <c r="N43" s="278" t="str">
        <f t="shared" si="5"/>
        <v>1.03.10</v>
      </c>
      <c r="O43" s="270">
        <v>40</v>
      </c>
      <c r="Q43" s="250" t="s">
        <v>867</v>
      </c>
      <c r="R43" s="250" t="s">
        <v>868</v>
      </c>
      <c r="S43" s="250" t="s">
        <v>868</v>
      </c>
    </row>
    <row r="44" spans="1:19" x14ac:dyDescent="0.25">
      <c r="A44" s="268" t="s">
        <v>749</v>
      </c>
      <c r="B44" s="269" t="s">
        <v>749</v>
      </c>
      <c r="C44" s="270" t="s">
        <v>701</v>
      </c>
      <c r="D44" s="271">
        <v>430</v>
      </c>
      <c r="E44" s="280" t="s">
        <v>694</v>
      </c>
      <c r="F44" s="270"/>
      <c r="G44" s="273"/>
      <c r="H44" s="465"/>
      <c r="I44" s="274">
        <f t="shared" si="4"/>
        <v>0</v>
      </c>
      <c r="J44" s="275" t="s">
        <v>695</v>
      </c>
      <c r="K44" s="276" t="s">
        <v>739</v>
      </c>
      <c r="L44" s="277">
        <v>11</v>
      </c>
      <c r="M44" s="489"/>
      <c r="N44" s="278" t="str">
        <f t="shared" si="5"/>
        <v>1.03.11</v>
      </c>
      <c r="O44" s="270">
        <v>42</v>
      </c>
      <c r="P44" s="250" t="s">
        <v>854</v>
      </c>
      <c r="S44" s="250" t="s">
        <v>1121</v>
      </c>
    </row>
    <row r="45" spans="1:19" x14ac:dyDescent="0.25">
      <c r="A45" s="268" t="s">
        <v>750</v>
      </c>
      <c r="B45" s="269" t="s">
        <v>750</v>
      </c>
      <c r="C45" s="270" t="s">
        <v>701</v>
      </c>
      <c r="D45" s="271">
        <v>200</v>
      </c>
      <c r="E45" s="280" t="s">
        <v>694</v>
      </c>
      <c r="F45" s="270"/>
      <c r="G45" s="273"/>
      <c r="H45" s="465"/>
      <c r="I45" s="274">
        <f t="shared" si="4"/>
        <v>0</v>
      </c>
      <c r="J45" s="275" t="s">
        <v>695</v>
      </c>
      <c r="K45" s="276" t="s">
        <v>739</v>
      </c>
      <c r="L45" s="277">
        <v>12</v>
      </c>
      <c r="M45" s="489"/>
      <c r="N45" s="278" t="str">
        <f t="shared" si="5"/>
        <v>1.03.12</v>
      </c>
      <c r="O45" s="270">
        <v>104</v>
      </c>
      <c r="P45" s="250" t="s">
        <v>854</v>
      </c>
      <c r="S45" s="250" t="s">
        <v>1035</v>
      </c>
    </row>
    <row r="46" spans="1:19" x14ac:dyDescent="0.25">
      <c r="A46" s="268" t="s">
        <v>751</v>
      </c>
      <c r="B46" s="269" t="s">
        <v>751</v>
      </c>
      <c r="C46" s="270" t="s">
        <v>701</v>
      </c>
      <c r="D46" s="271">
        <v>400</v>
      </c>
      <c r="E46" s="280" t="s">
        <v>694</v>
      </c>
      <c r="F46" s="270"/>
      <c r="G46" s="273"/>
      <c r="H46" s="465"/>
      <c r="I46" s="274">
        <f t="shared" si="4"/>
        <v>0</v>
      </c>
      <c r="J46" s="275" t="s">
        <v>695</v>
      </c>
      <c r="K46" s="276" t="s">
        <v>739</v>
      </c>
      <c r="L46" s="277">
        <v>13</v>
      </c>
      <c r="M46" s="489"/>
      <c r="N46" s="278" t="str">
        <f t="shared" si="5"/>
        <v>1.03.13</v>
      </c>
      <c r="O46" s="270">
        <v>105</v>
      </c>
      <c r="Q46" s="250" t="s">
        <v>869</v>
      </c>
      <c r="R46" s="250" t="s">
        <v>870</v>
      </c>
      <c r="S46" s="250" t="s">
        <v>1086</v>
      </c>
    </row>
    <row r="47" spans="1:19" x14ac:dyDescent="0.25">
      <c r="A47" s="268" t="s">
        <v>752</v>
      </c>
      <c r="B47" s="269" t="s">
        <v>752</v>
      </c>
      <c r="C47" s="270" t="s">
        <v>701</v>
      </c>
      <c r="D47" s="271">
        <v>136</v>
      </c>
      <c r="E47" s="280" t="s">
        <v>694</v>
      </c>
      <c r="F47" s="270"/>
      <c r="G47" s="273"/>
      <c r="H47" s="465"/>
      <c r="I47" s="274">
        <f t="shared" si="4"/>
        <v>0</v>
      </c>
      <c r="J47" s="275" t="s">
        <v>695</v>
      </c>
      <c r="K47" s="276" t="s">
        <v>739</v>
      </c>
      <c r="L47" s="277">
        <v>14</v>
      </c>
      <c r="M47" s="489"/>
      <c r="N47" s="278" t="str">
        <f t="shared" si="5"/>
        <v>1.03.14</v>
      </c>
      <c r="O47" s="270">
        <v>49</v>
      </c>
      <c r="Q47" s="250" t="s">
        <v>871</v>
      </c>
      <c r="R47" s="250" t="s">
        <v>872</v>
      </c>
      <c r="S47" s="250" t="s">
        <v>872</v>
      </c>
    </row>
    <row r="48" spans="1:19" x14ac:dyDescent="0.25">
      <c r="A48" s="268" t="s">
        <v>753</v>
      </c>
      <c r="B48" s="269" t="s">
        <v>753</v>
      </c>
      <c r="C48" s="270" t="s">
        <v>701</v>
      </c>
      <c r="D48" s="271">
        <v>135</v>
      </c>
      <c r="E48" s="280" t="s">
        <v>694</v>
      </c>
      <c r="F48" s="270"/>
      <c r="G48" s="273"/>
      <c r="H48" s="465"/>
      <c r="I48" s="274">
        <f t="shared" si="4"/>
        <v>0</v>
      </c>
      <c r="J48" s="275" t="s">
        <v>695</v>
      </c>
      <c r="K48" s="276" t="s">
        <v>739</v>
      </c>
      <c r="L48" s="277">
        <v>15</v>
      </c>
      <c r="M48" s="489"/>
      <c r="N48" s="278" t="str">
        <f t="shared" si="5"/>
        <v>1.03.15</v>
      </c>
      <c r="O48" s="270">
        <v>46</v>
      </c>
      <c r="Q48" s="250" t="s">
        <v>873</v>
      </c>
      <c r="R48" s="250" t="s">
        <v>874</v>
      </c>
      <c r="S48" s="250" t="s">
        <v>874</v>
      </c>
    </row>
    <row r="49" spans="1:20" x14ac:dyDescent="0.25">
      <c r="A49" s="250" t="s">
        <v>754</v>
      </c>
      <c r="B49" s="289" t="s">
        <v>754</v>
      </c>
      <c r="C49" s="283" t="s">
        <v>734</v>
      </c>
      <c r="D49" s="274">
        <v>2.5</v>
      </c>
      <c r="E49" s="280" t="s">
        <v>694</v>
      </c>
      <c r="F49" s="283"/>
      <c r="G49" s="273"/>
      <c r="H49" s="465"/>
      <c r="I49" s="274">
        <f t="shared" si="4"/>
        <v>0</v>
      </c>
      <c r="J49" s="275" t="s">
        <v>695</v>
      </c>
      <c r="K49" s="276" t="s">
        <v>739</v>
      </c>
      <c r="L49" s="277">
        <v>16</v>
      </c>
      <c r="M49" s="489"/>
      <c r="N49" s="278" t="str">
        <f t="shared" si="5"/>
        <v>1.03.16</v>
      </c>
      <c r="O49" s="290">
        <v>318</v>
      </c>
      <c r="Q49" s="250" t="s">
        <v>875</v>
      </c>
      <c r="R49" s="250" t="s">
        <v>876</v>
      </c>
      <c r="S49" s="250" t="s">
        <v>1117</v>
      </c>
    </row>
    <row r="50" spans="1:20" x14ac:dyDescent="0.25">
      <c r="A50" s="268" t="s">
        <v>755</v>
      </c>
      <c r="B50" s="269" t="s">
        <v>755</v>
      </c>
      <c r="C50" s="270" t="s">
        <v>734</v>
      </c>
      <c r="D50" s="271">
        <v>4.9000000000000004</v>
      </c>
      <c r="E50" s="280" t="s">
        <v>694</v>
      </c>
      <c r="F50" s="270"/>
      <c r="G50" s="273"/>
      <c r="H50" s="465"/>
      <c r="I50" s="274">
        <f t="shared" si="4"/>
        <v>0</v>
      </c>
      <c r="J50" s="275" t="s">
        <v>695</v>
      </c>
      <c r="K50" s="276" t="s">
        <v>739</v>
      </c>
      <c r="L50" s="277">
        <v>17</v>
      </c>
      <c r="M50" s="489"/>
      <c r="N50" s="278" t="str">
        <f t="shared" si="5"/>
        <v>1.03.17</v>
      </c>
      <c r="O50" s="270">
        <v>37</v>
      </c>
      <c r="Q50" s="250" t="s">
        <v>859</v>
      </c>
      <c r="R50" s="250" t="s">
        <v>860</v>
      </c>
      <c r="S50" s="250" t="s">
        <v>860</v>
      </c>
    </row>
    <row r="51" spans="1:20" x14ac:dyDescent="0.25">
      <c r="A51" s="250" t="s">
        <v>756</v>
      </c>
      <c r="B51" s="289" t="s">
        <v>756</v>
      </c>
      <c r="C51" s="283" t="s">
        <v>734</v>
      </c>
      <c r="D51" s="274">
        <v>4.9000000000000004</v>
      </c>
      <c r="E51" s="280" t="s">
        <v>694</v>
      </c>
      <c r="F51" s="283"/>
      <c r="G51" s="273"/>
      <c r="H51" s="467"/>
      <c r="I51" s="274">
        <f t="shared" si="4"/>
        <v>0</v>
      </c>
      <c r="J51" s="275" t="s">
        <v>695</v>
      </c>
      <c r="K51" s="276" t="s">
        <v>739</v>
      </c>
      <c r="L51" s="277">
        <v>18</v>
      </c>
      <c r="M51" s="489"/>
      <c r="N51" s="278" t="str">
        <f t="shared" si="5"/>
        <v>1.03.18</v>
      </c>
      <c r="O51" s="290">
        <v>317</v>
      </c>
      <c r="Q51" s="250" t="s">
        <v>877</v>
      </c>
      <c r="R51" s="250" t="s">
        <v>860</v>
      </c>
      <c r="S51" s="250" t="s">
        <v>860</v>
      </c>
    </row>
    <row r="52" spans="1:20" x14ac:dyDescent="0.25">
      <c r="B52" s="291" t="s">
        <v>757</v>
      </c>
      <c r="C52" s="292"/>
      <c r="D52" s="293"/>
      <c r="E52" s="292"/>
      <c r="F52" s="292"/>
      <c r="G52" s="292"/>
      <c r="H52" s="292"/>
      <c r="I52" s="293"/>
      <c r="J52" s="292"/>
      <c r="K52" s="292"/>
      <c r="L52" s="294"/>
      <c r="M52" s="294"/>
      <c r="N52" s="295">
        <v>1.04</v>
      </c>
      <c r="O52" s="267"/>
    </row>
    <row r="53" spans="1:20" x14ac:dyDescent="0.25">
      <c r="A53" s="268" t="s">
        <v>758</v>
      </c>
      <c r="B53" s="269" t="s">
        <v>758</v>
      </c>
      <c r="C53" s="270" t="s">
        <v>720</v>
      </c>
      <c r="D53" s="271">
        <v>15</v>
      </c>
      <c r="E53" s="280" t="s">
        <v>694</v>
      </c>
      <c r="F53" s="270"/>
      <c r="G53" s="273"/>
      <c r="H53" s="465"/>
      <c r="I53" s="274">
        <f t="shared" si="4"/>
        <v>0</v>
      </c>
      <c r="J53" s="275" t="s">
        <v>695</v>
      </c>
      <c r="K53" s="276" t="s">
        <v>759</v>
      </c>
      <c r="L53" s="277">
        <v>1</v>
      </c>
      <c r="M53" s="489"/>
      <c r="N53" s="278" t="str">
        <f t="shared" ref="N53:N67" si="6">CONCATENATE(LEFT($J53,1),".",LEFT($K53,2),".",RIGHT(TEXT($L53/100,"0.00"),2))</f>
        <v>1.04.01</v>
      </c>
      <c r="O53" s="270">
        <v>21</v>
      </c>
      <c r="P53" s="250" t="s">
        <v>854</v>
      </c>
      <c r="S53" s="250" t="s">
        <v>916</v>
      </c>
    </row>
    <row r="54" spans="1:20" x14ac:dyDescent="0.25">
      <c r="A54" s="268" t="s">
        <v>760</v>
      </c>
      <c r="B54" s="269" t="s">
        <v>760</v>
      </c>
      <c r="C54" s="270" t="s">
        <v>763</v>
      </c>
      <c r="D54" s="271">
        <v>0.25</v>
      </c>
      <c r="E54" s="280" t="s">
        <v>694</v>
      </c>
      <c r="F54" s="270"/>
      <c r="G54" s="273"/>
      <c r="H54" s="465"/>
      <c r="I54" s="274">
        <f t="shared" si="4"/>
        <v>0</v>
      </c>
      <c r="J54" s="275" t="s">
        <v>695</v>
      </c>
      <c r="K54" s="276" t="s">
        <v>759</v>
      </c>
      <c r="L54" s="277">
        <v>2</v>
      </c>
      <c r="M54" s="489"/>
      <c r="N54" s="278" t="str">
        <f t="shared" si="6"/>
        <v>1.04.02</v>
      </c>
      <c r="O54" s="270">
        <v>22</v>
      </c>
      <c r="P54" s="281" t="s">
        <v>854</v>
      </c>
      <c r="S54" s="250" t="s">
        <v>878</v>
      </c>
      <c r="T54" s="281" t="s">
        <v>880</v>
      </c>
    </row>
    <row r="55" spans="1:20" x14ac:dyDescent="0.25">
      <c r="A55" s="268" t="s">
        <v>761</v>
      </c>
      <c r="B55" s="269" t="s">
        <v>761</v>
      </c>
      <c r="C55" s="270" t="s">
        <v>763</v>
      </c>
      <c r="D55" s="271">
        <v>0.45</v>
      </c>
      <c r="E55" s="280" t="s">
        <v>694</v>
      </c>
      <c r="F55" s="270"/>
      <c r="G55" s="297"/>
      <c r="H55" s="468"/>
      <c r="I55" s="274">
        <f t="shared" si="4"/>
        <v>0</v>
      </c>
      <c r="J55" s="275" t="s">
        <v>695</v>
      </c>
      <c r="K55" s="276" t="s">
        <v>759</v>
      </c>
      <c r="L55" s="277">
        <v>3</v>
      </c>
      <c r="M55" s="489"/>
      <c r="N55" s="278" t="str">
        <f t="shared" si="6"/>
        <v>1.04.03</v>
      </c>
      <c r="O55" s="270">
        <v>23</v>
      </c>
      <c r="P55" s="281" t="s">
        <v>854</v>
      </c>
      <c r="S55" s="281" t="s">
        <v>879</v>
      </c>
    </row>
    <row r="56" spans="1:20" x14ac:dyDescent="0.25">
      <c r="A56" s="268" t="s">
        <v>762</v>
      </c>
      <c r="B56" s="269" t="s">
        <v>762</v>
      </c>
      <c r="C56" s="270" t="s">
        <v>763</v>
      </c>
      <c r="D56" s="271">
        <v>0.25</v>
      </c>
      <c r="E56" s="280" t="s">
        <v>694</v>
      </c>
      <c r="F56" s="270"/>
      <c r="G56" s="297"/>
      <c r="H56" s="468"/>
      <c r="I56" s="274">
        <f t="shared" si="4"/>
        <v>0</v>
      </c>
      <c r="J56" s="275" t="s">
        <v>695</v>
      </c>
      <c r="K56" s="276" t="s">
        <v>759</v>
      </c>
      <c r="L56" s="277">
        <v>4</v>
      </c>
      <c r="M56" s="489"/>
      <c r="N56" s="278" t="str">
        <f t="shared" si="6"/>
        <v>1.04.04</v>
      </c>
      <c r="O56" s="270">
        <v>24</v>
      </c>
      <c r="P56" s="281" t="s">
        <v>854</v>
      </c>
      <c r="S56" s="281" t="s">
        <v>878</v>
      </c>
    </row>
    <row r="57" spans="1:20" x14ac:dyDescent="0.25">
      <c r="A57" s="268" t="s">
        <v>764</v>
      </c>
      <c r="B57" s="269" t="s">
        <v>764</v>
      </c>
      <c r="C57" s="270" t="s">
        <v>763</v>
      </c>
      <c r="D57" s="271">
        <v>3</v>
      </c>
      <c r="E57" s="280" t="s">
        <v>694</v>
      </c>
      <c r="F57" s="270"/>
      <c r="G57" s="297"/>
      <c r="H57" s="468"/>
      <c r="I57" s="274">
        <f t="shared" si="4"/>
        <v>0</v>
      </c>
      <c r="J57" s="275" t="s">
        <v>695</v>
      </c>
      <c r="K57" s="276" t="s">
        <v>759</v>
      </c>
      <c r="L57" s="277">
        <v>5</v>
      </c>
      <c r="M57" s="489"/>
      <c r="N57" s="278" t="str">
        <f t="shared" si="6"/>
        <v>1.04.05</v>
      </c>
      <c r="O57" s="270">
        <v>25</v>
      </c>
      <c r="P57" s="296"/>
      <c r="Q57" s="281" t="s">
        <v>885</v>
      </c>
      <c r="R57" s="281" t="s">
        <v>884</v>
      </c>
      <c r="S57" s="281" t="s">
        <v>881</v>
      </c>
    </row>
    <row r="58" spans="1:20" x14ac:dyDescent="0.25">
      <c r="A58" s="268" t="s">
        <v>765</v>
      </c>
      <c r="B58" s="269" t="s">
        <v>765</v>
      </c>
      <c r="C58" s="270" t="s">
        <v>763</v>
      </c>
      <c r="D58" s="271">
        <v>2.88</v>
      </c>
      <c r="E58" s="280" t="s">
        <v>694</v>
      </c>
      <c r="F58" s="270"/>
      <c r="G58" s="297"/>
      <c r="H58" s="468"/>
      <c r="I58" s="274">
        <f t="shared" si="4"/>
        <v>0</v>
      </c>
      <c r="J58" s="275" t="s">
        <v>695</v>
      </c>
      <c r="K58" s="276" t="s">
        <v>759</v>
      </c>
      <c r="L58" s="277">
        <v>6</v>
      </c>
      <c r="M58" s="489"/>
      <c r="N58" s="278" t="str">
        <f t="shared" si="6"/>
        <v>1.04.06</v>
      </c>
      <c r="O58" s="270">
        <v>26</v>
      </c>
      <c r="P58" s="296"/>
      <c r="Q58" s="281" t="s">
        <v>885</v>
      </c>
      <c r="R58" s="281" t="s">
        <v>884</v>
      </c>
      <c r="S58" s="281" t="s">
        <v>884</v>
      </c>
    </row>
    <row r="59" spans="1:20" x14ac:dyDescent="0.25">
      <c r="A59" s="268" t="s">
        <v>766</v>
      </c>
      <c r="B59" s="269" t="s">
        <v>766</v>
      </c>
      <c r="C59" s="270" t="s">
        <v>763</v>
      </c>
      <c r="D59" s="271">
        <v>2.88</v>
      </c>
      <c r="E59" s="280" t="s">
        <v>694</v>
      </c>
      <c r="F59" s="270"/>
      <c r="G59" s="297"/>
      <c r="H59" s="468"/>
      <c r="I59" s="274">
        <f t="shared" si="4"/>
        <v>0</v>
      </c>
      <c r="J59" s="275" t="s">
        <v>695</v>
      </c>
      <c r="K59" s="276" t="s">
        <v>759</v>
      </c>
      <c r="L59" s="277">
        <v>7</v>
      </c>
      <c r="M59" s="489"/>
      <c r="N59" s="278" t="str">
        <f t="shared" si="6"/>
        <v>1.04.07</v>
      </c>
      <c r="O59" s="270">
        <v>27</v>
      </c>
      <c r="P59" s="296"/>
      <c r="Q59" s="281" t="s">
        <v>885</v>
      </c>
      <c r="R59" s="281" t="s">
        <v>884</v>
      </c>
      <c r="S59" s="281" t="s">
        <v>884</v>
      </c>
    </row>
    <row r="60" spans="1:20" x14ac:dyDescent="0.25">
      <c r="A60" s="268" t="s">
        <v>767</v>
      </c>
      <c r="B60" s="269" t="s">
        <v>767</v>
      </c>
      <c r="C60" s="270" t="s">
        <v>763</v>
      </c>
      <c r="D60" s="271">
        <v>1.4</v>
      </c>
      <c r="E60" s="280" t="s">
        <v>694</v>
      </c>
      <c r="F60" s="270"/>
      <c r="G60" s="297"/>
      <c r="H60" s="468"/>
      <c r="I60" s="274">
        <f t="shared" si="4"/>
        <v>0</v>
      </c>
      <c r="J60" s="275" t="s">
        <v>695</v>
      </c>
      <c r="K60" s="276" t="s">
        <v>759</v>
      </c>
      <c r="L60" s="277">
        <v>8</v>
      </c>
      <c r="M60" s="489"/>
      <c r="N60" s="278" t="str">
        <f t="shared" si="6"/>
        <v>1.04.08</v>
      </c>
      <c r="O60" s="270">
        <v>28</v>
      </c>
      <c r="P60" s="281" t="s">
        <v>854</v>
      </c>
      <c r="Q60" s="281"/>
      <c r="S60" s="281" t="s">
        <v>882</v>
      </c>
    </row>
    <row r="61" spans="1:20" x14ac:dyDescent="0.25">
      <c r="A61" s="268" t="s">
        <v>768</v>
      </c>
      <c r="B61" s="269" t="s">
        <v>476</v>
      </c>
      <c r="C61" s="270" t="s">
        <v>763</v>
      </c>
      <c r="D61" s="271">
        <v>0.1</v>
      </c>
      <c r="E61" s="280" t="s">
        <v>694</v>
      </c>
      <c r="F61" s="270"/>
      <c r="G61" s="297"/>
      <c r="H61" s="468"/>
      <c r="I61" s="274">
        <f t="shared" si="4"/>
        <v>0</v>
      </c>
      <c r="J61" s="275" t="s">
        <v>695</v>
      </c>
      <c r="K61" s="276" t="s">
        <v>759</v>
      </c>
      <c r="L61" s="277">
        <v>9</v>
      </c>
      <c r="M61" s="489"/>
      <c r="N61" s="278" t="str">
        <f t="shared" si="6"/>
        <v>1.04.09</v>
      </c>
      <c r="O61" s="270">
        <v>29</v>
      </c>
      <c r="P61" s="281" t="s">
        <v>854</v>
      </c>
      <c r="S61" s="281" t="s">
        <v>883</v>
      </c>
    </row>
    <row r="62" spans="1:20" x14ac:dyDescent="0.25">
      <c r="A62" s="268" t="s">
        <v>770</v>
      </c>
      <c r="B62" s="269" t="s">
        <v>487</v>
      </c>
      <c r="C62" s="270" t="s">
        <v>763</v>
      </c>
      <c r="D62" s="271">
        <f>420/1000</f>
        <v>0.42</v>
      </c>
      <c r="E62" s="280"/>
      <c r="F62" s="270" t="s">
        <v>694</v>
      </c>
      <c r="G62" s="297"/>
      <c r="H62" s="468"/>
      <c r="I62" s="274">
        <f t="shared" si="4"/>
        <v>0</v>
      </c>
      <c r="J62" s="275" t="s">
        <v>695</v>
      </c>
      <c r="K62" s="276" t="s">
        <v>759</v>
      </c>
      <c r="L62" s="277">
        <v>10</v>
      </c>
      <c r="M62" s="422" t="s">
        <v>484</v>
      </c>
      <c r="N62" s="278" t="str">
        <f t="shared" si="6"/>
        <v>1.04.10</v>
      </c>
      <c r="O62" s="270">
        <v>32</v>
      </c>
      <c r="P62" s="281" t="s">
        <v>854</v>
      </c>
      <c r="S62" s="281" t="s">
        <v>886</v>
      </c>
    </row>
    <row r="63" spans="1:20" x14ac:dyDescent="0.25">
      <c r="A63" s="268" t="s">
        <v>771</v>
      </c>
      <c r="B63" s="269" t="s">
        <v>488</v>
      </c>
      <c r="C63" s="270" t="s">
        <v>763</v>
      </c>
      <c r="D63" s="271">
        <f>650/1000</f>
        <v>0.65</v>
      </c>
      <c r="E63" s="280"/>
      <c r="F63" s="270" t="s">
        <v>694</v>
      </c>
      <c r="G63" s="297"/>
      <c r="H63" s="468"/>
      <c r="I63" s="274">
        <f t="shared" si="4"/>
        <v>0</v>
      </c>
      <c r="J63" s="275" t="s">
        <v>695</v>
      </c>
      <c r="K63" s="276" t="s">
        <v>759</v>
      </c>
      <c r="L63" s="277">
        <v>11</v>
      </c>
      <c r="M63" s="422" t="s">
        <v>484</v>
      </c>
      <c r="N63" s="278" t="str">
        <f t="shared" si="6"/>
        <v>1.04.11</v>
      </c>
      <c r="O63" s="270">
        <v>33</v>
      </c>
      <c r="P63" s="281" t="s">
        <v>854</v>
      </c>
      <c r="S63" s="281" t="s">
        <v>887</v>
      </c>
    </row>
    <row r="64" spans="1:20" x14ac:dyDescent="0.25">
      <c r="A64" s="268" t="s">
        <v>772</v>
      </c>
      <c r="B64" s="269" t="s">
        <v>772</v>
      </c>
      <c r="C64" s="270" t="s">
        <v>763</v>
      </c>
      <c r="D64" s="271">
        <f>250/1000</f>
        <v>0.25</v>
      </c>
      <c r="E64" s="280"/>
      <c r="F64" s="270" t="s">
        <v>694</v>
      </c>
      <c r="G64" s="297"/>
      <c r="H64" s="468"/>
      <c r="I64" s="274">
        <f t="shared" si="4"/>
        <v>0</v>
      </c>
      <c r="J64" s="275" t="s">
        <v>695</v>
      </c>
      <c r="K64" s="276" t="s">
        <v>759</v>
      </c>
      <c r="L64" s="277">
        <v>12</v>
      </c>
      <c r="M64" s="489"/>
      <c r="N64" s="278" t="str">
        <f t="shared" si="6"/>
        <v>1.04.12</v>
      </c>
      <c r="O64" s="270">
        <v>34</v>
      </c>
      <c r="P64" s="281" t="s">
        <v>854</v>
      </c>
      <c r="S64" s="281" t="s">
        <v>878</v>
      </c>
    </row>
    <row r="65" spans="1:20" x14ac:dyDescent="0.25">
      <c r="A65" s="250" t="s">
        <v>773</v>
      </c>
      <c r="B65" s="289" t="s">
        <v>773</v>
      </c>
      <c r="C65" s="283" t="s">
        <v>774</v>
      </c>
      <c r="D65" s="274">
        <v>153</v>
      </c>
      <c r="E65" s="283"/>
      <c r="F65" s="283" t="s">
        <v>694</v>
      </c>
      <c r="G65" s="297"/>
      <c r="H65" s="297"/>
      <c r="I65" s="274">
        <f>IF(F65="Y",D65*G65*H65,D65*G65)</f>
        <v>0</v>
      </c>
      <c r="J65" s="275" t="s">
        <v>695</v>
      </c>
      <c r="K65" s="276" t="s">
        <v>759</v>
      </c>
      <c r="L65" s="277">
        <v>13</v>
      </c>
      <c r="M65" s="489"/>
      <c r="N65" s="278" t="str">
        <f t="shared" si="6"/>
        <v>1.04.13</v>
      </c>
      <c r="O65" s="290">
        <v>256</v>
      </c>
      <c r="P65" s="281"/>
      <c r="Q65" s="281" t="s">
        <v>888</v>
      </c>
      <c r="R65" s="281" t="s">
        <v>889</v>
      </c>
      <c r="S65" s="281" t="s">
        <v>889</v>
      </c>
    </row>
    <row r="66" spans="1:20" x14ac:dyDescent="0.25">
      <c r="A66" s="250" t="s">
        <v>775</v>
      </c>
      <c r="B66" s="289" t="s">
        <v>775</v>
      </c>
      <c r="C66" s="283" t="s">
        <v>774</v>
      </c>
      <c r="D66" s="274">
        <v>250</v>
      </c>
      <c r="E66" s="283"/>
      <c r="F66" s="283" t="s">
        <v>694</v>
      </c>
      <c r="G66" s="297"/>
      <c r="H66" s="297"/>
      <c r="I66" s="274">
        <f>IF(F66="Y",D66*G66*H66,D66*G66)</f>
        <v>0</v>
      </c>
      <c r="J66" s="275" t="s">
        <v>695</v>
      </c>
      <c r="K66" s="276" t="s">
        <v>759</v>
      </c>
      <c r="L66" s="277">
        <v>14</v>
      </c>
      <c r="M66" s="489"/>
      <c r="N66" s="278" t="str">
        <f t="shared" si="6"/>
        <v>1.04.14</v>
      </c>
      <c r="O66" s="290">
        <v>360</v>
      </c>
      <c r="P66" s="281"/>
      <c r="Q66" s="281" t="s">
        <v>891</v>
      </c>
      <c r="R66" s="281" t="s">
        <v>890</v>
      </c>
      <c r="S66" s="281" t="s">
        <v>890</v>
      </c>
      <c r="T66" s="250">
        <v>250</v>
      </c>
    </row>
    <row r="67" spans="1:20" x14ac:dyDescent="0.25">
      <c r="A67" s="268" t="s">
        <v>776</v>
      </c>
      <c r="B67" s="269" t="s">
        <v>776</v>
      </c>
      <c r="C67" s="270" t="s">
        <v>720</v>
      </c>
      <c r="D67" s="271">
        <v>253</v>
      </c>
      <c r="E67" s="280" t="s">
        <v>694</v>
      </c>
      <c r="F67" s="270"/>
      <c r="G67" s="273"/>
      <c r="H67" s="465"/>
      <c r="I67" s="274">
        <f>D67*G67</f>
        <v>0</v>
      </c>
      <c r="J67" s="275" t="s">
        <v>695</v>
      </c>
      <c r="K67" s="276" t="s">
        <v>759</v>
      </c>
      <c r="L67" s="277">
        <v>15</v>
      </c>
      <c r="M67" s="489"/>
      <c r="N67" s="278" t="str">
        <f t="shared" si="6"/>
        <v>1.04.15</v>
      </c>
      <c r="O67" s="270">
        <v>91</v>
      </c>
      <c r="P67" s="281"/>
      <c r="Q67" s="281" t="s">
        <v>892</v>
      </c>
      <c r="R67" s="281" t="s">
        <v>893</v>
      </c>
      <c r="S67" s="281" t="s">
        <v>893</v>
      </c>
    </row>
    <row r="68" spans="1:20" x14ac:dyDescent="0.25">
      <c r="A68" s="268"/>
      <c r="B68" s="291" t="s">
        <v>777</v>
      </c>
      <c r="C68" s="292"/>
      <c r="D68" s="293"/>
      <c r="E68" s="292"/>
      <c r="F68" s="292"/>
      <c r="G68" s="292"/>
      <c r="H68" s="292"/>
      <c r="I68" s="293"/>
      <c r="J68" s="292"/>
      <c r="K68" s="292"/>
      <c r="L68" s="294"/>
      <c r="M68" s="294"/>
      <c r="N68" s="295">
        <v>1.05</v>
      </c>
      <c r="O68" s="267"/>
    </row>
    <row r="69" spans="1:20" x14ac:dyDescent="0.25">
      <c r="A69" s="268" t="s">
        <v>778</v>
      </c>
      <c r="B69" s="269" t="s">
        <v>778</v>
      </c>
      <c r="C69" s="270" t="s">
        <v>774</v>
      </c>
      <c r="D69" s="271">
        <v>1000</v>
      </c>
      <c r="E69" s="280"/>
      <c r="F69" s="270" t="s">
        <v>694</v>
      </c>
      <c r="G69" s="273"/>
      <c r="H69" s="273"/>
      <c r="I69" s="274">
        <f>IF(F69="Y",D69*G69*H69,D69*G69)</f>
        <v>0</v>
      </c>
      <c r="J69" s="275" t="s">
        <v>695</v>
      </c>
      <c r="K69" s="276" t="s">
        <v>779</v>
      </c>
      <c r="L69" s="277">
        <v>1</v>
      </c>
      <c r="M69" s="489"/>
      <c r="N69" s="278" t="str">
        <f t="shared" ref="N69:N91" si="7">CONCATENATE(LEFT($J69,1),".",LEFT($K69,2),".",RIGHT(TEXT($L69/100,"0.00"),2))</f>
        <v>1.05.01</v>
      </c>
      <c r="O69" s="270">
        <v>31</v>
      </c>
      <c r="P69" s="281" t="s">
        <v>854</v>
      </c>
      <c r="S69" s="281" t="s">
        <v>895</v>
      </c>
    </row>
    <row r="70" spans="1:20" x14ac:dyDescent="0.25">
      <c r="A70" s="287"/>
      <c r="B70" s="298" t="s">
        <v>780</v>
      </c>
      <c r="C70" s="270" t="s">
        <v>781</v>
      </c>
      <c r="D70" s="271">
        <v>500</v>
      </c>
      <c r="E70" s="280"/>
      <c r="F70" s="270" t="s">
        <v>694</v>
      </c>
      <c r="G70" s="273"/>
      <c r="H70" s="273"/>
      <c r="I70" s="274">
        <f t="shared" ref="I70:I91" si="8">IF(F70="Y",D70*G70*H70,D70*G70)</f>
        <v>0</v>
      </c>
      <c r="J70" s="275" t="s">
        <v>695</v>
      </c>
      <c r="K70" s="276" t="s">
        <v>779</v>
      </c>
      <c r="L70" s="277">
        <v>2</v>
      </c>
      <c r="M70" s="489"/>
      <c r="N70" s="278" t="str">
        <f t="shared" si="7"/>
        <v>1.05.02</v>
      </c>
      <c r="O70" s="270">
        <v>51</v>
      </c>
      <c r="P70" s="281" t="s">
        <v>854</v>
      </c>
      <c r="S70" s="281" t="s">
        <v>896</v>
      </c>
    </row>
    <row r="71" spans="1:20" x14ac:dyDescent="0.25">
      <c r="A71" s="287"/>
      <c r="B71" s="298" t="s">
        <v>782</v>
      </c>
      <c r="C71" s="270" t="s">
        <v>781</v>
      </c>
      <c r="D71" s="271">
        <v>800</v>
      </c>
      <c r="E71" s="280"/>
      <c r="F71" s="270" t="s">
        <v>694</v>
      </c>
      <c r="G71" s="273"/>
      <c r="H71" s="273"/>
      <c r="I71" s="274">
        <f t="shared" si="8"/>
        <v>0</v>
      </c>
      <c r="J71" s="275" t="s">
        <v>695</v>
      </c>
      <c r="K71" s="276" t="s">
        <v>779</v>
      </c>
      <c r="L71" s="277">
        <v>3</v>
      </c>
      <c r="M71" s="489"/>
      <c r="N71" s="278" t="str">
        <f t="shared" si="7"/>
        <v>1.05.03</v>
      </c>
      <c r="O71" s="270">
        <v>52</v>
      </c>
      <c r="P71" s="281" t="s">
        <v>854</v>
      </c>
      <c r="S71" s="281" t="s">
        <v>897</v>
      </c>
    </row>
    <row r="72" spans="1:20" x14ac:dyDescent="0.25">
      <c r="A72" s="287"/>
      <c r="B72" s="298" t="s">
        <v>783</v>
      </c>
      <c r="C72" s="270" t="s">
        <v>781</v>
      </c>
      <c r="D72" s="271">
        <v>1300</v>
      </c>
      <c r="E72" s="280"/>
      <c r="F72" s="270" t="s">
        <v>694</v>
      </c>
      <c r="G72" s="273"/>
      <c r="H72" s="273"/>
      <c r="I72" s="274">
        <f t="shared" si="8"/>
        <v>0</v>
      </c>
      <c r="J72" s="275" t="s">
        <v>695</v>
      </c>
      <c r="K72" s="276" t="s">
        <v>779</v>
      </c>
      <c r="L72" s="277">
        <v>4</v>
      </c>
      <c r="M72" s="489"/>
      <c r="N72" s="278" t="str">
        <f t="shared" si="7"/>
        <v>1.05.04</v>
      </c>
      <c r="O72" s="270">
        <v>53</v>
      </c>
      <c r="P72" s="281" t="s">
        <v>854</v>
      </c>
      <c r="S72" s="281" t="s">
        <v>898</v>
      </c>
    </row>
    <row r="73" spans="1:20" x14ac:dyDescent="0.25">
      <c r="A73" s="287"/>
      <c r="B73" s="298" t="s">
        <v>784</v>
      </c>
      <c r="C73" s="270" t="s">
        <v>781</v>
      </c>
      <c r="D73" s="271">
        <v>1800</v>
      </c>
      <c r="E73" s="280"/>
      <c r="F73" s="270" t="s">
        <v>694</v>
      </c>
      <c r="G73" s="273"/>
      <c r="H73" s="273"/>
      <c r="I73" s="274">
        <f t="shared" si="8"/>
        <v>0</v>
      </c>
      <c r="J73" s="275" t="s">
        <v>695</v>
      </c>
      <c r="K73" s="276" t="s">
        <v>779</v>
      </c>
      <c r="L73" s="277">
        <v>5</v>
      </c>
      <c r="M73" s="489"/>
      <c r="N73" s="278" t="str">
        <f t="shared" si="7"/>
        <v>1.05.05</v>
      </c>
      <c r="O73" s="270">
        <v>54</v>
      </c>
      <c r="P73" s="281" t="s">
        <v>854</v>
      </c>
      <c r="S73" s="281" t="s">
        <v>899</v>
      </c>
    </row>
    <row r="74" spans="1:20" x14ac:dyDescent="0.25">
      <c r="A74" s="268" t="s">
        <v>786</v>
      </c>
      <c r="B74" s="269" t="s">
        <v>787</v>
      </c>
      <c r="C74" s="270" t="s">
        <v>729</v>
      </c>
      <c r="D74" s="496">
        <v>0.1</v>
      </c>
      <c r="E74" s="280"/>
      <c r="F74" s="270" t="s">
        <v>694</v>
      </c>
      <c r="G74" s="273"/>
      <c r="H74" s="273"/>
      <c r="I74" s="274">
        <f t="shared" si="8"/>
        <v>0</v>
      </c>
      <c r="J74" s="275" t="s">
        <v>695</v>
      </c>
      <c r="K74" s="276" t="s">
        <v>779</v>
      </c>
      <c r="L74" s="277">
        <v>6</v>
      </c>
      <c r="M74" s="422" t="s">
        <v>485</v>
      </c>
      <c r="N74" s="278" t="str">
        <f t="shared" si="7"/>
        <v>1.05.06</v>
      </c>
      <c r="O74" s="270">
        <v>55</v>
      </c>
      <c r="P74" s="281" t="s">
        <v>854</v>
      </c>
      <c r="S74" s="281" t="s">
        <v>883</v>
      </c>
      <c r="T74" s="281" t="s">
        <v>894</v>
      </c>
    </row>
    <row r="75" spans="1:20" x14ac:dyDescent="0.25">
      <c r="A75" s="268" t="s">
        <v>788</v>
      </c>
      <c r="B75" s="269" t="s">
        <v>788</v>
      </c>
      <c r="C75" s="270" t="s">
        <v>729</v>
      </c>
      <c r="D75" s="271">
        <v>0.06</v>
      </c>
      <c r="E75" s="280" t="s">
        <v>694</v>
      </c>
      <c r="F75" s="270"/>
      <c r="G75" s="273"/>
      <c r="H75" s="465"/>
      <c r="I75" s="274">
        <f>D75*G75</f>
        <v>0</v>
      </c>
      <c r="J75" s="275" t="s">
        <v>695</v>
      </c>
      <c r="K75" s="276" t="s">
        <v>779</v>
      </c>
      <c r="L75" s="277">
        <v>7</v>
      </c>
      <c r="M75" s="483"/>
      <c r="N75" s="278" t="str">
        <f t="shared" si="7"/>
        <v>1.05.07</v>
      </c>
      <c r="O75" s="270">
        <v>56</v>
      </c>
      <c r="P75" s="281" t="s">
        <v>854</v>
      </c>
      <c r="S75" s="281" t="s">
        <v>900</v>
      </c>
    </row>
    <row r="76" spans="1:20" x14ac:dyDescent="0.25">
      <c r="A76" s="268" t="s">
        <v>789</v>
      </c>
      <c r="B76" s="269" t="s">
        <v>789</v>
      </c>
      <c r="C76" s="270" t="s">
        <v>729</v>
      </c>
      <c r="D76" s="271">
        <v>0.65</v>
      </c>
      <c r="E76" s="280" t="s">
        <v>694</v>
      </c>
      <c r="F76" s="270"/>
      <c r="G76" s="273"/>
      <c r="H76" s="465"/>
      <c r="I76" s="274">
        <f>D76*G76</f>
        <v>0</v>
      </c>
      <c r="J76" s="275" t="s">
        <v>695</v>
      </c>
      <c r="K76" s="276" t="s">
        <v>779</v>
      </c>
      <c r="L76" s="277">
        <v>8</v>
      </c>
      <c r="M76" s="483"/>
      <c r="N76" s="278" t="str">
        <f t="shared" si="7"/>
        <v>1.05.08</v>
      </c>
      <c r="O76" s="270">
        <v>57</v>
      </c>
      <c r="P76" s="281" t="s">
        <v>854</v>
      </c>
      <c r="S76" s="281" t="s">
        <v>887</v>
      </c>
    </row>
    <row r="77" spans="1:20" x14ac:dyDescent="0.25">
      <c r="A77" s="268" t="s">
        <v>790</v>
      </c>
      <c r="B77" s="269" t="s">
        <v>790</v>
      </c>
      <c r="C77" s="270" t="s">
        <v>734</v>
      </c>
      <c r="D77" s="271">
        <v>0.65</v>
      </c>
      <c r="E77" s="280" t="s">
        <v>694</v>
      </c>
      <c r="F77" s="270"/>
      <c r="G77" s="273"/>
      <c r="H77" s="465"/>
      <c r="I77" s="274">
        <f>D77*G77</f>
        <v>0</v>
      </c>
      <c r="J77" s="275" t="s">
        <v>695</v>
      </c>
      <c r="K77" s="276" t="s">
        <v>779</v>
      </c>
      <c r="L77" s="277">
        <v>8.5</v>
      </c>
      <c r="M77" s="483"/>
      <c r="N77" s="278" t="str">
        <f t="shared" si="7"/>
        <v>1.05.09</v>
      </c>
      <c r="O77" s="270">
        <v>58</v>
      </c>
      <c r="P77" s="281" t="s">
        <v>854</v>
      </c>
      <c r="S77" s="281" t="s">
        <v>901</v>
      </c>
    </row>
    <row r="78" spans="1:20" ht="26.4" x14ac:dyDescent="0.25">
      <c r="A78" s="268" t="s">
        <v>791</v>
      </c>
      <c r="B78" s="269" t="s">
        <v>791</v>
      </c>
      <c r="C78" s="270" t="s">
        <v>792</v>
      </c>
      <c r="D78" s="271">
        <v>250</v>
      </c>
      <c r="E78" s="280"/>
      <c r="F78" s="270" t="s">
        <v>694</v>
      </c>
      <c r="G78" s="273"/>
      <c r="H78" s="273"/>
      <c r="I78" s="274">
        <f t="shared" si="8"/>
        <v>0</v>
      </c>
      <c r="J78" s="275" t="s">
        <v>695</v>
      </c>
      <c r="K78" s="276" t="s">
        <v>779</v>
      </c>
      <c r="L78" s="277">
        <v>9</v>
      </c>
      <c r="M78" s="422" t="s">
        <v>641</v>
      </c>
      <c r="N78" s="278" t="str">
        <f t="shared" si="7"/>
        <v>1.05.09</v>
      </c>
      <c r="O78" s="270">
        <v>59</v>
      </c>
      <c r="P78" s="281" t="s">
        <v>854</v>
      </c>
      <c r="S78" s="281" t="s">
        <v>902</v>
      </c>
    </row>
    <row r="79" spans="1:20" x14ac:dyDescent="0.25">
      <c r="A79" s="268" t="s">
        <v>793</v>
      </c>
      <c r="B79" s="269" t="s">
        <v>794</v>
      </c>
      <c r="C79" s="270" t="s">
        <v>792</v>
      </c>
      <c r="D79" s="271">
        <v>400</v>
      </c>
      <c r="E79" s="280"/>
      <c r="F79" s="270" t="s">
        <v>694</v>
      </c>
      <c r="G79" s="273"/>
      <c r="H79" s="273"/>
      <c r="I79" s="274">
        <f t="shared" si="8"/>
        <v>0</v>
      </c>
      <c r="J79" s="275" t="s">
        <v>695</v>
      </c>
      <c r="K79" s="276" t="s">
        <v>779</v>
      </c>
      <c r="L79" s="277">
        <v>10</v>
      </c>
      <c r="M79" s="422" t="s">
        <v>486</v>
      </c>
      <c r="N79" s="278" t="str">
        <f t="shared" si="7"/>
        <v>1.05.10</v>
      </c>
      <c r="O79" s="270">
        <v>60</v>
      </c>
      <c r="P79" s="281" t="s">
        <v>854</v>
      </c>
      <c r="S79" s="281" t="s">
        <v>903</v>
      </c>
    </row>
    <row r="80" spans="1:20" ht="26.4" x14ac:dyDescent="0.25">
      <c r="A80" s="268" t="s">
        <v>795</v>
      </c>
      <c r="B80" s="269" t="s">
        <v>795</v>
      </c>
      <c r="C80" s="288" t="s">
        <v>796</v>
      </c>
      <c r="D80" s="271">
        <v>185</v>
      </c>
      <c r="E80" s="280"/>
      <c r="F80" s="270" t="s">
        <v>694</v>
      </c>
      <c r="G80" s="273"/>
      <c r="H80" s="273"/>
      <c r="I80" s="274">
        <f t="shared" si="8"/>
        <v>0</v>
      </c>
      <c r="J80" s="275" t="s">
        <v>695</v>
      </c>
      <c r="K80" s="276" t="s">
        <v>779</v>
      </c>
      <c r="L80" s="277">
        <v>11</v>
      </c>
      <c r="M80" s="423" t="s">
        <v>490</v>
      </c>
      <c r="N80" s="278" t="str">
        <f t="shared" si="7"/>
        <v>1.05.11</v>
      </c>
      <c r="O80" s="270">
        <v>93</v>
      </c>
      <c r="P80" s="281" t="s">
        <v>854</v>
      </c>
      <c r="S80" s="281" t="s">
        <v>904</v>
      </c>
    </row>
    <row r="81" spans="1:19" ht="26.4" x14ac:dyDescent="0.25">
      <c r="A81" s="268" t="s">
        <v>797</v>
      </c>
      <c r="B81" s="269" t="s">
        <v>797</v>
      </c>
      <c r="C81" s="288" t="s">
        <v>796</v>
      </c>
      <c r="D81" s="271">
        <v>225</v>
      </c>
      <c r="E81" s="280"/>
      <c r="F81" s="270" t="s">
        <v>694</v>
      </c>
      <c r="G81" s="273"/>
      <c r="H81" s="273"/>
      <c r="I81" s="274">
        <f t="shared" si="8"/>
        <v>0</v>
      </c>
      <c r="J81" s="275" t="s">
        <v>695</v>
      </c>
      <c r="K81" s="276" t="s">
        <v>779</v>
      </c>
      <c r="L81" s="277">
        <v>12</v>
      </c>
      <c r="M81" s="423" t="s">
        <v>490</v>
      </c>
      <c r="N81" s="278" t="str">
        <f t="shared" si="7"/>
        <v>1.05.12</v>
      </c>
      <c r="O81" s="270">
        <v>94</v>
      </c>
      <c r="P81" s="281" t="s">
        <v>854</v>
      </c>
      <c r="S81" s="281" t="s">
        <v>905</v>
      </c>
    </row>
    <row r="82" spans="1:19" ht="26.4" x14ac:dyDescent="0.25">
      <c r="A82" s="250" t="s">
        <v>798</v>
      </c>
      <c r="B82" s="299" t="s">
        <v>482</v>
      </c>
      <c r="C82" s="283" t="s">
        <v>774</v>
      </c>
      <c r="D82" s="274">
        <v>324</v>
      </c>
      <c r="E82" s="283"/>
      <c r="F82" s="283" t="s">
        <v>694</v>
      </c>
      <c r="G82" s="273"/>
      <c r="H82" s="273"/>
      <c r="I82" s="274">
        <f t="shared" si="8"/>
        <v>0</v>
      </c>
      <c r="J82" s="275" t="s">
        <v>695</v>
      </c>
      <c r="K82" s="276" t="s">
        <v>779</v>
      </c>
      <c r="L82" s="277">
        <v>13</v>
      </c>
      <c r="M82" s="489"/>
      <c r="N82" s="278" t="str">
        <f t="shared" si="7"/>
        <v>1.05.13</v>
      </c>
      <c r="O82" s="290">
        <v>255</v>
      </c>
      <c r="P82" s="281"/>
      <c r="Q82" s="281" t="s">
        <v>955</v>
      </c>
      <c r="R82" s="281" t="s">
        <v>954</v>
      </c>
      <c r="S82" s="281" t="s">
        <v>954</v>
      </c>
    </row>
    <row r="83" spans="1:19" x14ac:dyDescent="0.25">
      <c r="A83" s="250" t="s">
        <v>799</v>
      </c>
      <c r="B83" s="289" t="s">
        <v>799</v>
      </c>
      <c r="C83" s="283" t="s">
        <v>701</v>
      </c>
      <c r="D83" s="274">
        <v>29</v>
      </c>
      <c r="E83" s="280" t="s">
        <v>694</v>
      </c>
      <c r="F83" s="283"/>
      <c r="G83" s="273"/>
      <c r="H83" s="465"/>
      <c r="I83" s="274">
        <f>D83*G83</f>
        <v>0</v>
      </c>
      <c r="J83" s="275" t="s">
        <v>695</v>
      </c>
      <c r="K83" s="276" t="s">
        <v>779</v>
      </c>
      <c r="L83" s="277">
        <v>14</v>
      </c>
      <c r="M83" s="489"/>
      <c r="N83" s="278" t="str">
        <f t="shared" si="7"/>
        <v>1.05.14</v>
      </c>
      <c r="O83" s="290">
        <v>328</v>
      </c>
      <c r="P83" s="281" t="s">
        <v>854</v>
      </c>
      <c r="S83" s="281" t="s">
        <v>907</v>
      </c>
    </row>
    <row r="84" spans="1:19" x14ac:dyDescent="0.25">
      <c r="A84" s="250" t="s">
        <v>800</v>
      </c>
      <c r="B84" s="289" t="s">
        <v>800</v>
      </c>
      <c r="C84" s="283" t="s">
        <v>701</v>
      </c>
      <c r="D84" s="274">
        <v>50</v>
      </c>
      <c r="E84" s="280" t="s">
        <v>694</v>
      </c>
      <c r="F84" s="283"/>
      <c r="G84" s="273"/>
      <c r="H84" s="465"/>
      <c r="I84" s="274">
        <f>D84*G84</f>
        <v>0</v>
      </c>
      <c r="J84" s="275" t="s">
        <v>695</v>
      </c>
      <c r="K84" s="276" t="s">
        <v>779</v>
      </c>
      <c r="L84" s="277">
        <v>15</v>
      </c>
      <c r="M84" s="489"/>
      <c r="N84" s="278" t="str">
        <f t="shared" si="7"/>
        <v>1.05.15</v>
      </c>
      <c r="O84" s="290">
        <v>329</v>
      </c>
      <c r="P84" s="281" t="s">
        <v>854</v>
      </c>
      <c r="S84" s="281" t="s">
        <v>908</v>
      </c>
    </row>
    <row r="85" spans="1:19" x14ac:dyDescent="0.25">
      <c r="A85" s="250" t="s">
        <v>801</v>
      </c>
      <c r="B85" s="289" t="s">
        <v>802</v>
      </c>
      <c r="C85" s="283" t="s">
        <v>803</v>
      </c>
      <c r="D85" s="274">
        <v>76</v>
      </c>
      <c r="E85" s="280" t="s">
        <v>694</v>
      </c>
      <c r="F85" s="283"/>
      <c r="G85" s="273"/>
      <c r="H85" s="465"/>
      <c r="I85" s="274">
        <f>D85*G85</f>
        <v>0</v>
      </c>
      <c r="J85" s="275" t="s">
        <v>695</v>
      </c>
      <c r="K85" s="276" t="s">
        <v>779</v>
      </c>
      <c r="L85" s="277">
        <v>16</v>
      </c>
      <c r="M85" s="489"/>
      <c r="N85" s="278" t="str">
        <f t="shared" si="7"/>
        <v>1.05.16</v>
      </c>
      <c r="O85" s="290">
        <v>353</v>
      </c>
      <c r="P85" s="281" t="s">
        <v>854</v>
      </c>
      <c r="S85" s="281" t="s">
        <v>909</v>
      </c>
    </row>
    <row r="86" spans="1:19" x14ac:dyDescent="0.25">
      <c r="A86" s="250" t="s">
        <v>804</v>
      </c>
      <c r="B86" s="289" t="s">
        <v>804</v>
      </c>
      <c r="C86" s="283" t="s">
        <v>774</v>
      </c>
      <c r="D86" s="274">
        <v>350</v>
      </c>
      <c r="E86" s="283"/>
      <c r="F86" s="283" t="s">
        <v>694</v>
      </c>
      <c r="G86" s="273"/>
      <c r="H86" s="273"/>
      <c r="I86" s="274">
        <f t="shared" si="8"/>
        <v>0</v>
      </c>
      <c r="J86" s="275" t="s">
        <v>695</v>
      </c>
      <c r="K86" s="276" t="s">
        <v>779</v>
      </c>
      <c r="L86" s="277">
        <v>17</v>
      </c>
      <c r="M86" s="489"/>
      <c r="N86" s="278" t="str">
        <f t="shared" si="7"/>
        <v>1.05.17</v>
      </c>
      <c r="O86" s="290">
        <v>354</v>
      </c>
      <c r="P86" s="281" t="s">
        <v>854</v>
      </c>
      <c r="S86" s="281" t="s">
        <v>910</v>
      </c>
    </row>
    <row r="87" spans="1:19" x14ac:dyDescent="0.25">
      <c r="A87" s="250" t="s">
        <v>805</v>
      </c>
      <c r="B87" s="289" t="s">
        <v>805</v>
      </c>
      <c r="C87" s="283" t="s">
        <v>774</v>
      </c>
      <c r="D87" s="274">
        <v>450</v>
      </c>
      <c r="E87" s="283"/>
      <c r="F87" s="283" t="s">
        <v>694</v>
      </c>
      <c r="G87" s="273"/>
      <c r="H87" s="273"/>
      <c r="I87" s="274">
        <f t="shared" si="8"/>
        <v>0</v>
      </c>
      <c r="J87" s="275" t="s">
        <v>695</v>
      </c>
      <c r="K87" s="276" t="s">
        <v>779</v>
      </c>
      <c r="L87" s="277">
        <v>18</v>
      </c>
      <c r="M87" s="489"/>
      <c r="N87" s="278" t="str">
        <f t="shared" si="7"/>
        <v>1.05.18</v>
      </c>
      <c r="O87" s="290">
        <v>355</v>
      </c>
      <c r="P87" s="281" t="s">
        <v>854</v>
      </c>
      <c r="S87" s="281" t="s">
        <v>911</v>
      </c>
    </row>
    <row r="88" spans="1:19" x14ac:dyDescent="0.25">
      <c r="A88" s="250" t="s">
        <v>806</v>
      </c>
      <c r="B88" s="289" t="s">
        <v>806</v>
      </c>
      <c r="C88" s="283" t="s">
        <v>774</v>
      </c>
      <c r="D88" s="274">
        <v>600</v>
      </c>
      <c r="E88" s="283"/>
      <c r="F88" s="283" t="s">
        <v>694</v>
      </c>
      <c r="G88" s="273"/>
      <c r="H88" s="273"/>
      <c r="I88" s="274">
        <f t="shared" si="8"/>
        <v>0</v>
      </c>
      <c r="J88" s="275" t="s">
        <v>695</v>
      </c>
      <c r="K88" s="276" t="s">
        <v>779</v>
      </c>
      <c r="L88" s="277">
        <v>19</v>
      </c>
      <c r="M88" s="489"/>
      <c r="N88" s="278" t="str">
        <f t="shared" si="7"/>
        <v>1.05.19</v>
      </c>
      <c r="O88" s="290">
        <v>356</v>
      </c>
      <c r="P88" s="281" t="s">
        <v>854</v>
      </c>
      <c r="S88" s="281" t="s">
        <v>912</v>
      </c>
    </row>
    <row r="89" spans="1:19" x14ac:dyDescent="0.25">
      <c r="A89" s="250" t="s">
        <v>807</v>
      </c>
      <c r="B89" s="289" t="s">
        <v>807</v>
      </c>
      <c r="C89" s="283" t="s">
        <v>774</v>
      </c>
      <c r="D89" s="274">
        <v>35</v>
      </c>
      <c r="E89" s="283"/>
      <c r="F89" s="283" t="s">
        <v>694</v>
      </c>
      <c r="G89" s="273"/>
      <c r="H89" s="273"/>
      <c r="I89" s="274">
        <f t="shared" si="8"/>
        <v>0</v>
      </c>
      <c r="J89" s="275" t="s">
        <v>695</v>
      </c>
      <c r="K89" s="276" t="s">
        <v>779</v>
      </c>
      <c r="L89" s="277">
        <v>20</v>
      </c>
      <c r="M89" s="489"/>
      <c r="N89" s="278" t="str">
        <f t="shared" si="7"/>
        <v>1.05.20</v>
      </c>
      <c r="O89" s="290">
        <v>257</v>
      </c>
      <c r="P89" s="281" t="s">
        <v>854</v>
      </c>
      <c r="S89" s="281" t="s">
        <v>913</v>
      </c>
    </row>
    <row r="90" spans="1:19" x14ac:dyDescent="0.25">
      <c r="A90" s="250" t="s">
        <v>808</v>
      </c>
      <c r="B90" s="289" t="s">
        <v>808</v>
      </c>
      <c r="C90" s="283" t="s">
        <v>774</v>
      </c>
      <c r="D90" s="274">
        <v>50</v>
      </c>
      <c r="E90" s="283"/>
      <c r="F90" s="283" t="s">
        <v>694</v>
      </c>
      <c r="G90" s="273"/>
      <c r="H90" s="273"/>
      <c r="I90" s="274">
        <f t="shared" si="8"/>
        <v>0</v>
      </c>
      <c r="J90" s="275" t="s">
        <v>695</v>
      </c>
      <c r="K90" s="276" t="s">
        <v>779</v>
      </c>
      <c r="L90" s="277">
        <v>21</v>
      </c>
      <c r="M90" s="489"/>
      <c r="N90" s="278" t="str">
        <f t="shared" si="7"/>
        <v>1.05.21</v>
      </c>
      <c r="O90" s="290">
        <v>258</v>
      </c>
      <c r="P90" s="281" t="s">
        <v>854</v>
      </c>
      <c r="S90" s="281" t="s">
        <v>914</v>
      </c>
    </row>
    <row r="91" spans="1:19" x14ac:dyDescent="0.25">
      <c r="A91" s="250" t="s">
        <v>809</v>
      </c>
      <c r="B91" s="289" t="s">
        <v>809</v>
      </c>
      <c r="C91" s="283" t="s">
        <v>774</v>
      </c>
      <c r="D91" s="274">
        <v>10</v>
      </c>
      <c r="E91" s="283"/>
      <c r="F91" s="283" t="s">
        <v>694</v>
      </c>
      <c r="G91" s="273"/>
      <c r="H91" s="273"/>
      <c r="I91" s="274">
        <f t="shared" si="8"/>
        <v>0</v>
      </c>
      <c r="J91" s="275" t="s">
        <v>695</v>
      </c>
      <c r="K91" s="276" t="s">
        <v>779</v>
      </c>
      <c r="L91" s="277">
        <v>22</v>
      </c>
      <c r="M91" s="489"/>
      <c r="N91" s="278" t="str">
        <f t="shared" si="7"/>
        <v>1.05.22</v>
      </c>
      <c r="O91" s="290">
        <v>259</v>
      </c>
    </row>
    <row r="92" spans="1:19" ht="13.8" thickBot="1" x14ac:dyDescent="0.3">
      <c r="B92" s="300" t="s">
        <v>810</v>
      </c>
      <c r="C92" s="301"/>
      <c r="D92" s="302"/>
      <c r="E92" s="301"/>
      <c r="F92" s="301"/>
      <c r="G92" s="301"/>
      <c r="H92" s="301"/>
      <c r="I92" s="302">
        <f>SUM(I5:I91)</f>
        <v>0</v>
      </c>
      <c r="J92" s="301"/>
      <c r="K92" s="301"/>
      <c r="L92" s="303"/>
      <c r="M92" s="303"/>
      <c r="N92" s="304"/>
      <c r="O92" s="267"/>
    </row>
  </sheetData>
  <sheetProtection password="CCA6" sheet="1" selectLockedCells="1"/>
  <phoneticPr fontId="0" type="noConversion"/>
  <printOptions gridLines="1"/>
  <pageMargins left="0.74803149606299213" right="0.74803149606299213" top="0.78740157480314965" bottom="0.78740157480314965" header="0.51181102362204722" footer="0.51181102362204722"/>
  <pageSetup paperSize="8" scale="91"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139"/>
  <sheetViews>
    <sheetView topLeftCell="B1" zoomScale="80" zoomScaleNormal="80" workbookViewId="0">
      <pane ySplit="3" topLeftCell="A4" activePane="bottomLeft" state="frozen"/>
      <selection activeCell="D32" sqref="D32:I32"/>
      <selection pane="bottomLeft" activeCell="H80" sqref="H80"/>
    </sheetView>
  </sheetViews>
  <sheetFormatPr defaultColWidth="9.109375" defaultRowHeight="13.2" x14ac:dyDescent="0.25"/>
  <cols>
    <col min="1" max="1" width="65.5546875" style="250" hidden="1" customWidth="1"/>
    <col min="2" max="2" width="59.88671875" style="250" customWidth="1"/>
    <col min="3" max="3" width="15.44140625" style="290" customWidth="1"/>
    <col min="4" max="4" width="19.88671875" style="362" customWidth="1"/>
    <col min="5" max="6" width="9.88671875" style="290" customWidth="1"/>
    <col min="7" max="8" width="9.88671875" style="250" customWidth="1"/>
    <col min="9" max="9" width="17.5546875" style="363" customWidth="1"/>
    <col min="10" max="10" width="23.6640625" style="250" hidden="1" customWidth="1"/>
    <col min="11" max="11" width="36.6640625" style="250" hidden="1" customWidth="1"/>
    <col min="12" max="12" width="13.109375" style="306" hidden="1" customWidth="1"/>
    <col min="13" max="13" width="52.109375" style="486" customWidth="1"/>
    <col min="14" max="14" width="9.6640625" style="364" customWidth="1"/>
    <col min="15" max="15" width="11.5546875" style="340" hidden="1" customWidth="1"/>
    <col min="16" max="20" width="0" style="250" hidden="1" customWidth="1"/>
    <col min="21" max="16384" width="9.109375" style="250"/>
  </cols>
  <sheetData>
    <row r="1" spans="1:36" s="307" customFormat="1" ht="21" x14ac:dyDescent="0.25">
      <c r="B1" s="308" t="s">
        <v>678</v>
      </c>
      <c r="C1" s="309"/>
      <c r="D1" s="310"/>
      <c r="E1" s="309"/>
      <c r="F1" s="309"/>
      <c r="G1" s="311"/>
      <c r="H1" s="311"/>
      <c r="I1" s="310"/>
      <c r="J1" s="311"/>
      <c r="K1" s="311"/>
      <c r="L1" s="312"/>
      <c r="M1" s="481"/>
      <c r="N1" s="313"/>
      <c r="O1" s="314"/>
      <c r="P1" s="250"/>
      <c r="Q1" s="250"/>
      <c r="R1" s="250"/>
      <c r="S1" s="250"/>
      <c r="T1" s="250"/>
      <c r="U1" s="250"/>
      <c r="V1" s="250"/>
      <c r="W1" s="250"/>
      <c r="X1" s="250"/>
      <c r="Y1" s="250"/>
      <c r="Z1" s="250"/>
      <c r="AA1" s="250"/>
      <c r="AB1" s="250"/>
      <c r="AC1" s="250"/>
      <c r="AD1" s="250"/>
      <c r="AE1" s="250"/>
      <c r="AF1" s="250"/>
      <c r="AG1" s="250"/>
      <c r="AH1" s="250"/>
      <c r="AI1" s="250"/>
      <c r="AJ1" s="250"/>
    </row>
    <row r="2" spans="1:36" s="307" customFormat="1" ht="21.6" thickBot="1" x14ac:dyDescent="0.3">
      <c r="B2" s="315" t="s">
        <v>811</v>
      </c>
      <c r="C2" s="316"/>
      <c r="D2" s="317"/>
      <c r="E2" s="316"/>
      <c r="F2" s="316"/>
      <c r="G2" s="318"/>
      <c r="H2" s="318"/>
      <c r="I2" s="317"/>
      <c r="J2" s="318"/>
      <c r="K2" s="318"/>
      <c r="L2" s="319"/>
      <c r="M2" s="482"/>
      <c r="N2" s="320"/>
      <c r="O2" s="321"/>
      <c r="P2" s="250"/>
      <c r="Q2" s="250"/>
      <c r="R2" s="250"/>
      <c r="S2" s="250"/>
      <c r="T2" s="250"/>
      <c r="U2" s="250"/>
      <c r="V2" s="250"/>
      <c r="W2" s="250"/>
      <c r="X2" s="250"/>
      <c r="Y2" s="250"/>
      <c r="Z2" s="250"/>
      <c r="AA2" s="250"/>
      <c r="AB2" s="250"/>
      <c r="AC2" s="250"/>
      <c r="AD2" s="250"/>
      <c r="AE2" s="250"/>
      <c r="AF2" s="250"/>
      <c r="AG2" s="250"/>
      <c r="AH2" s="250"/>
      <c r="AI2" s="250"/>
      <c r="AJ2" s="250"/>
    </row>
    <row r="3" spans="1:36" s="3" customFormat="1" ht="40.200000000000003" thickBot="1" x14ac:dyDescent="0.3">
      <c r="A3" s="2" t="s">
        <v>680</v>
      </c>
      <c r="B3" s="144" t="s">
        <v>681</v>
      </c>
      <c r="C3" s="145" t="s">
        <v>682</v>
      </c>
      <c r="D3" s="146" t="s">
        <v>683</v>
      </c>
      <c r="E3" s="145" t="s">
        <v>684</v>
      </c>
      <c r="F3" s="145" t="s">
        <v>685</v>
      </c>
      <c r="G3" s="188" t="s">
        <v>727</v>
      </c>
      <c r="H3" s="188" t="s">
        <v>728</v>
      </c>
      <c r="I3" s="146" t="s">
        <v>686</v>
      </c>
      <c r="J3" s="145" t="s">
        <v>687</v>
      </c>
      <c r="K3" s="145" t="s">
        <v>688</v>
      </c>
      <c r="L3" s="147" t="s">
        <v>689</v>
      </c>
      <c r="M3" s="147" t="s">
        <v>481</v>
      </c>
      <c r="N3" s="197" t="s">
        <v>690</v>
      </c>
      <c r="O3" s="2" t="s">
        <v>691</v>
      </c>
      <c r="P3" s="3" t="s">
        <v>921</v>
      </c>
      <c r="Q3" s="3" t="s">
        <v>848</v>
      </c>
      <c r="R3" s="3" t="s">
        <v>922</v>
      </c>
      <c r="S3" s="3" t="s">
        <v>862</v>
      </c>
    </row>
    <row r="4" spans="1:36" s="3" customFormat="1" x14ac:dyDescent="0.25">
      <c r="A4" s="2"/>
      <c r="B4" s="322" t="s">
        <v>812</v>
      </c>
      <c r="C4" s="323"/>
      <c r="D4" s="324"/>
      <c r="E4" s="323"/>
      <c r="F4" s="323"/>
      <c r="G4" s="323"/>
      <c r="H4" s="323"/>
      <c r="I4" s="325"/>
      <c r="J4" s="323"/>
      <c r="K4" s="323"/>
      <c r="L4" s="326"/>
      <c r="M4" s="327"/>
      <c r="N4" s="328">
        <v>2.0099999999999998</v>
      </c>
      <c r="O4" s="329"/>
    </row>
    <row r="5" spans="1:36" x14ac:dyDescent="0.25">
      <c r="A5" s="287" t="s">
        <v>713</v>
      </c>
      <c r="B5" s="282" t="s">
        <v>713</v>
      </c>
      <c r="C5" s="288" t="s">
        <v>701</v>
      </c>
      <c r="D5" s="279" t="s">
        <v>824</v>
      </c>
      <c r="E5" s="280" t="s">
        <v>694</v>
      </c>
      <c r="F5" s="270"/>
      <c r="G5" s="273"/>
      <c r="H5" s="465"/>
      <c r="I5" s="342">
        <v>0</v>
      </c>
      <c r="J5" s="275" t="s">
        <v>813</v>
      </c>
      <c r="K5" s="276" t="s">
        <v>815</v>
      </c>
      <c r="L5" s="277">
        <v>10</v>
      </c>
      <c r="M5" s="484" t="s">
        <v>703</v>
      </c>
      <c r="N5" s="331" t="str">
        <f>CONCATENATE(LEFT($J5,1),".",LEFT($K5,2),".",RIGHT(TEXT($L5/100,"0.00"),2))</f>
        <v>2.02.10</v>
      </c>
      <c r="O5" s="332">
        <v>6</v>
      </c>
      <c r="P5" s="281" t="s">
        <v>847</v>
      </c>
      <c r="S5" s="250" t="s">
        <v>847</v>
      </c>
    </row>
    <row r="6" spans="1:36" x14ac:dyDescent="0.25">
      <c r="A6" s="287" t="s">
        <v>714</v>
      </c>
      <c r="B6" s="282" t="s">
        <v>714</v>
      </c>
      <c r="C6" s="288" t="s">
        <v>701</v>
      </c>
      <c r="D6" s="279" t="s">
        <v>824</v>
      </c>
      <c r="E6" s="280" t="s">
        <v>694</v>
      </c>
      <c r="F6" s="270"/>
      <c r="G6" s="273"/>
      <c r="H6" s="465"/>
      <c r="I6" s="342">
        <v>0</v>
      </c>
      <c r="J6" s="275" t="s">
        <v>813</v>
      </c>
      <c r="K6" s="276" t="s">
        <v>815</v>
      </c>
      <c r="L6" s="277">
        <v>10</v>
      </c>
      <c r="M6" s="484" t="s">
        <v>703</v>
      </c>
      <c r="N6" s="331" t="str">
        <f>CONCATENATE(LEFT($J6,1),".",LEFT($K6,2),".",RIGHT(TEXT($L6/100,"0.00"),2))</f>
        <v>2.02.10</v>
      </c>
      <c r="O6" s="332">
        <v>7</v>
      </c>
      <c r="P6" s="281" t="s">
        <v>847</v>
      </c>
      <c r="S6" s="250" t="s">
        <v>847</v>
      </c>
    </row>
    <row r="7" spans="1:36" x14ac:dyDescent="0.25">
      <c r="A7" s="287" t="s">
        <v>715</v>
      </c>
      <c r="B7" s="282" t="s">
        <v>715</v>
      </c>
      <c r="C7" s="288" t="s">
        <v>701</v>
      </c>
      <c r="D7" s="279" t="s">
        <v>824</v>
      </c>
      <c r="E7" s="280" t="s">
        <v>694</v>
      </c>
      <c r="F7" s="270"/>
      <c r="G7" s="273"/>
      <c r="H7" s="465"/>
      <c r="I7" s="342">
        <v>0</v>
      </c>
      <c r="J7" s="275" t="s">
        <v>813</v>
      </c>
      <c r="K7" s="276" t="s">
        <v>815</v>
      </c>
      <c r="L7" s="277">
        <v>10</v>
      </c>
      <c r="M7" s="484" t="s">
        <v>703</v>
      </c>
      <c r="N7" s="331" t="str">
        <f>CONCATENATE(LEFT($J7,1),".",LEFT($K7,2),".",RIGHT(TEXT($L7/100,"0.00"),2))</f>
        <v>2.02.10</v>
      </c>
      <c r="O7" s="332">
        <v>8</v>
      </c>
      <c r="P7" s="281" t="s">
        <v>847</v>
      </c>
      <c r="S7" s="250" t="s">
        <v>847</v>
      </c>
    </row>
    <row r="8" spans="1:36" x14ac:dyDescent="0.25">
      <c r="A8" s="287"/>
      <c r="B8" s="333" t="s">
        <v>814</v>
      </c>
      <c r="C8" s="334"/>
      <c r="D8" s="335"/>
      <c r="E8" s="334"/>
      <c r="F8" s="334"/>
      <c r="G8" s="334"/>
      <c r="H8" s="334"/>
      <c r="I8" s="336"/>
      <c r="J8" s="334"/>
      <c r="K8" s="334"/>
      <c r="L8" s="337"/>
      <c r="M8" s="338"/>
      <c r="N8" s="339">
        <v>2.02</v>
      </c>
      <c r="O8" s="329"/>
    </row>
    <row r="9" spans="1:36" x14ac:dyDescent="0.25">
      <c r="A9" s="287"/>
      <c r="B9" s="282" t="s">
        <v>719</v>
      </c>
      <c r="C9" s="288" t="s">
        <v>720</v>
      </c>
      <c r="D9" s="279">
        <v>50</v>
      </c>
      <c r="E9" s="280" t="s">
        <v>694</v>
      </c>
      <c r="F9" s="270"/>
      <c r="G9" s="273"/>
      <c r="H9" s="465"/>
      <c r="I9" s="330">
        <f t="shared" ref="I9:I69" si="0">IF(F9="Y",D9*G9*H9,D9*G9)</f>
        <v>0</v>
      </c>
      <c r="J9" s="275" t="s">
        <v>813</v>
      </c>
      <c r="K9" s="276" t="s">
        <v>815</v>
      </c>
      <c r="L9" s="277">
        <v>1</v>
      </c>
      <c r="M9" s="483"/>
      <c r="N9" s="331" t="str">
        <f t="shared" ref="N9:N20" si="1">CONCATENATE(LEFT($J9,1),".",LEFT($K9,2),".",RIGHT(TEXT($L9/100,"0.00"),2))</f>
        <v>2.02.01</v>
      </c>
      <c r="O9" s="332">
        <v>10</v>
      </c>
      <c r="P9" s="281" t="s">
        <v>924</v>
      </c>
      <c r="S9" s="281" t="s">
        <v>914</v>
      </c>
    </row>
    <row r="10" spans="1:36" x14ac:dyDescent="0.25">
      <c r="A10" s="15"/>
      <c r="B10" s="282" t="s">
        <v>730</v>
      </c>
      <c r="C10" s="288" t="s">
        <v>720</v>
      </c>
      <c r="D10" s="279">
        <v>75</v>
      </c>
      <c r="E10" s="280" t="s">
        <v>694</v>
      </c>
      <c r="F10" s="270"/>
      <c r="G10" s="273"/>
      <c r="H10" s="465"/>
      <c r="I10" s="330">
        <f t="shared" si="0"/>
        <v>0</v>
      </c>
      <c r="J10" s="275" t="s">
        <v>813</v>
      </c>
      <c r="K10" s="276" t="s">
        <v>815</v>
      </c>
      <c r="L10" s="277">
        <v>2</v>
      </c>
      <c r="M10" s="483"/>
      <c r="N10" s="331" t="str">
        <f t="shared" si="1"/>
        <v>2.02.02</v>
      </c>
      <c r="O10" s="332">
        <v>15</v>
      </c>
      <c r="P10" s="281" t="s">
        <v>924</v>
      </c>
      <c r="S10" s="281" t="s">
        <v>925</v>
      </c>
    </row>
    <row r="11" spans="1:36" x14ac:dyDescent="0.25">
      <c r="A11" s="287"/>
      <c r="B11" s="282" t="s">
        <v>735</v>
      </c>
      <c r="C11" s="288" t="s">
        <v>720</v>
      </c>
      <c r="D11" s="279">
        <v>150</v>
      </c>
      <c r="E11" s="280" t="s">
        <v>694</v>
      </c>
      <c r="F11" s="270"/>
      <c r="G11" s="273"/>
      <c r="H11" s="465"/>
      <c r="I11" s="330">
        <f t="shared" si="0"/>
        <v>0</v>
      </c>
      <c r="J11" s="275" t="s">
        <v>813</v>
      </c>
      <c r="K11" s="276" t="s">
        <v>815</v>
      </c>
      <c r="L11" s="277">
        <v>3</v>
      </c>
      <c r="M11" s="483"/>
      <c r="N11" s="331" t="str">
        <f t="shared" si="1"/>
        <v>2.02.03</v>
      </c>
      <c r="O11" s="332">
        <v>19</v>
      </c>
      <c r="P11" s="281" t="s">
        <v>924</v>
      </c>
      <c r="S11" s="281" t="s">
        <v>920</v>
      </c>
    </row>
    <row r="12" spans="1:36" x14ac:dyDescent="0.25">
      <c r="A12" s="250" t="s">
        <v>816</v>
      </c>
      <c r="B12" s="289" t="s">
        <v>816</v>
      </c>
      <c r="C12" s="283" t="s">
        <v>817</v>
      </c>
      <c r="D12" s="274">
        <v>3.75</v>
      </c>
      <c r="E12" s="280" t="s">
        <v>694</v>
      </c>
      <c r="F12" s="283"/>
      <c r="G12" s="273"/>
      <c r="H12" s="465"/>
      <c r="I12" s="330">
        <f t="shared" si="0"/>
        <v>0</v>
      </c>
      <c r="J12" s="275" t="s">
        <v>813</v>
      </c>
      <c r="K12" s="276" t="s">
        <v>815</v>
      </c>
      <c r="L12" s="277">
        <v>4</v>
      </c>
      <c r="M12" s="483"/>
      <c r="N12" s="331" t="str">
        <f t="shared" si="1"/>
        <v>2.02.04</v>
      </c>
      <c r="O12" s="340">
        <v>334</v>
      </c>
      <c r="P12" s="281" t="s">
        <v>924</v>
      </c>
      <c r="S12" s="281" t="s">
        <v>926</v>
      </c>
    </row>
    <row r="13" spans="1:36" x14ac:dyDescent="0.25">
      <c r="A13" s="250" t="s">
        <v>818</v>
      </c>
      <c r="B13" s="289" t="s">
        <v>818</v>
      </c>
      <c r="C13" s="283" t="s">
        <v>817</v>
      </c>
      <c r="D13" s="274">
        <v>3.75</v>
      </c>
      <c r="E13" s="280" t="s">
        <v>694</v>
      </c>
      <c r="F13" s="283"/>
      <c r="G13" s="273"/>
      <c r="H13" s="465"/>
      <c r="I13" s="330">
        <f t="shared" si="0"/>
        <v>0</v>
      </c>
      <c r="J13" s="275" t="s">
        <v>813</v>
      </c>
      <c r="K13" s="276" t="s">
        <v>815</v>
      </c>
      <c r="L13" s="277">
        <v>5</v>
      </c>
      <c r="M13" s="483"/>
      <c r="N13" s="331" t="str">
        <f t="shared" si="1"/>
        <v>2.02.05</v>
      </c>
      <c r="O13" s="340">
        <v>335</v>
      </c>
      <c r="P13" s="281"/>
      <c r="Q13" s="281" t="s">
        <v>943</v>
      </c>
      <c r="R13" s="281" t="s">
        <v>944</v>
      </c>
      <c r="S13" s="281" t="s">
        <v>944</v>
      </c>
    </row>
    <row r="14" spans="1:36" x14ac:dyDescent="0.25">
      <c r="A14" s="250" t="s">
        <v>819</v>
      </c>
      <c r="B14" s="289" t="s">
        <v>819</v>
      </c>
      <c r="C14" s="283" t="s">
        <v>701</v>
      </c>
      <c r="D14" s="274">
        <v>155</v>
      </c>
      <c r="E14" s="280" t="s">
        <v>694</v>
      </c>
      <c r="F14" s="283"/>
      <c r="G14" s="273"/>
      <c r="H14" s="465"/>
      <c r="I14" s="330">
        <f t="shared" si="0"/>
        <v>0</v>
      </c>
      <c r="J14" s="275" t="s">
        <v>813</v>
      </c>
      <c r="K14" s="276" t="s">
        <v>815</v>
      </c>
      <c r="L14" s="277">
        <v>6</v>
      </c>
      <c r="M14" s="483"/>
      <c r="N14" s="331" t="str">
        <f t="shared" si="1"/>
        <v>2.02.06</v>
      </c>
      <c r="O14" s="340">
        <v>336</v>
      </c>
      <c r="Q14" s="281" t="s">
        <v>927</v>
      </c>
      <c r="R14" s="281" t="s">
        <v>928</v>
      </c>
      <c r="S14" s="281" t="s">
        <v>928</v>
      </c>
    </row>
    <row r="15" spans="1:36" x14ac:dyDescent="0.25">
      <c r="A15" s="250" t="s">
        <v>820</v>
      </c>
      <c r="B15" s="289" t="s">
        <v>820</v>
      </c>
      <c r="C15" s="283" t="s">
        <v>701</v>
      </c>
      <c r="D15" s="274">
        <v>300</v>
      </c>
      <c r="E15" s="280" t="s">
        <v>694</v>
      </c>
      <c r="F15" s="283"/>
      <c r="G15" s="273"/>
      <c r="H15" s="465"/>
      <c r="I15" s="330">
        <f t="shared" si="0"/>
        <v>0</v>
      </c>
      <c r="J15" s="275" t="s">
        <v>813</v>
      </c>
      <c r="K15" s="276" t="s">
        <v>815</v>
      </c>
      <c r="L15" s="277">
        <v>7</v>
      </c>
      <c r="M15" s="483"/>
      <c r="N15" s="331" t="str">
        <f t="shared" si="1"/>
        <v>2.02.07</v>
      </c>
      <c r="O15" s="340">
        <v>337</v>
      </c>
      <c r="P15" s="281"/>
      <c r="Q15" s="281" t="s">
        <v>932</v>
      </c>
      <c r="R15" s="281" t="s">
        <v>870</v>
      </c>
      <c r="S15" s="281" t="s">
        <v>870</v>
      </c>
    </row>
    <row r="16" spans="1:36" x14ac:dyDescent="0.25">
      <c r="A16" s="250" t="s">
        <v>821</v>
      </c>
      <c r="B16" s="289" t="s">
        <v>821</v>
      </c>
      <c r="C16" s="283" t="s">
        <v>701</v>
      </c>
      <c r="D16" s="274">
        <v>315</v>
      </c>
      <c r="E16" s="280" t="s">
        <v>694</v>
      </c>
      <c r="F16" s="283"/>
      <c r="G16" s="273"/>
      <c r="H16" s="465"/>
      <c r="I16" s="330">
        <f t="shared" si="0"/>
        <v>0</v>
      </c>
      <c r="J16" s="275" t="s">
        <v>813</v>
      </c>
      <c r="K16" s="276" t="s">
        <v>815</v>
      </c>
      <c r="L16" s="277">
        <v>8</v>
      </c>
      <c r="M16" s="483"/>
      <c r="N16" s="331" t="str">
        <f t="shared" si="1"/>
        <v>2.02.08</v>
      </c>
      <c r="O16" s="340">
        <v>338</v>
      </c>
      <c r="P16" s="281"/>
      <c r="Q16" s="281" t="s">
        <v>940</v>
      </c>
      <c r="R16" s="281" t="s">
        <v>933</v>
      </c>
      <c r="S16" s="281" t="s">
        <v>933</v>
      </c>
    </row>
    <row r="17" spans="1:20" x14ac:dyDescent="0.25">
      <c r="A17" s="250" t="s">
        <v>822</v>
      </c>
      <c r="B17" s="289" t="s">
        <v>822</v>
      </c>
      <c r="C17" s="283" t="s">
        <v>701</v>
      </c>
      <c r="D17" s="274">
        <v>2480</v>
      </c>
      <c r="E17" s="280" t="s">
        <v>694</v>
      </c>
      <c r="F17" s="283"/>
      <c r="G17" s="273"/>
      <c r="H17" s="465"/>
      <c r="I17" s="330">
        <f t="shared" si="0"/>
        <v>0</v>
      </c>
      <c r="J17" s="275" t="s">
        <v>813</v>
      </c>
      <c r="K17" s="276" t="s">
        <v>815</v>
      </c>
      <c r="L17" s="277">
        <v>9</v>
      </c>
      <c r="M17" s="483"/>
      <c r="N17" s="331" t="str">
        <f t="shared" si="1"/>
        <v>2.02.09</v>
      </c>
      <c r="O17" s="340">
        <v>339</v>
      </c>
      <c r="P17" s="281"/>
      <c r="Q17" s="281" t="s">
        <v>941</v>
      </c>
      <c r="R17" s="281" t="s">
        <v>942</v>
      </c>
      <c r="S17" s="281" t="s">
        <v>942</v>
      </c>
    </row>
    <row r="18" spans="1:20" x14ac:dyDescent="0.25">
      <c r="A18" s="250" t="s">
        <v>823</v>
      </c>
      <c r="B18" s="289" t="s">
        <v>823</v>
      </c>
      <c r="C18" s="283" t="s">
        <v>701</v>
      </c>
      <c r="D18" s="341" t="s">
        <v>824</v>
      </c>
      <c r="E18" s="280" t="s">
        <v>694</v>
      </c>
      <c r="F18" s="283"/>
      <c r="G18" s="273"/>
      <c r="H18" s="465"/>
      <c r="I18" s="342">
        <v>0</v>
      </c>
      <c r="J18" s="275" t="s">
        <v>813</v>
      </c>
      <c r="K18" s="276" t="s">
        <v>815</v>
      </c>
      <c r="L18" s="277">
        <v>10</v>
      </c>
      <c r="M18" s="484" t="s">
        <v>703</v>
      </c>
      <c r="N18" s="331" t="str">
        <f t="shared" si="1"/>
        <v>2.02.10</v>
      </c>
      <c r="O18" s="340">
        <v>342</v>
      </c>
      <c r="Q18" s="281" t="s">
        <v>929</v>
      </c>
      <c r="R18" s="281" t="s">
        <v>930</v>
      </c>
      <c r="S18" s="281" t="s">
        <v>923</v>
      </c>
    </row>
    <row r="19" spans="1:20" x14ac:dyDescent="0.25">
      <c r="A19" s="250" t="s">
        <v>825</v>
      </c>
      <c r="B19" s="289" t="s">
        <v>825</v>
      </c>
      <c r="C19" s="283" t="s">
        <v>701</v>
      </c>
      <c r="D19" s="341" t="s">
        <v>824</v>
      </c>
      <c r="E19" s="280" t="s">
        <v>694</v>
      </c>
      <c r="F19" s="283"/>
      <c r="G19" s="273"/>
      <c r="H19" s="465"/>
      <c r="I19" s="342">
        <v>0</v>
      </c>
      <c r="J19" s="275" t="s">
        <v>813</v>
      </c>
      <c r="K19" s="276" t="s">
        <v>815</v>
      </c>
      <c r="L19" s="277">
        <v>11</v>
      </c>
      <c r="M19" s="484" t="s">
        <v>703</v>
      </c>
      <c r="N19" s="331" t="str">
        <f t="shared" si="1"/>
        <v>2.02.11</v>
      </c>
      <c r="O19" s="340">
        <v>343</v>
      </c>
      <c r="P19" s="281"/>
      <c r="Q19" s="281" t="s">
        <v>945</v>
      </c>
      <c r="R19" s="281" t="s">
        <v>923</v>
      </c>
      <c r="S19" s="281" t="s">
        <v>923</v>
      </c>
    </row>
    <row r="20" spans="1:20" x14ac:dyDescent="0.25">
      <c r="A20" s="250" t="s">
        <v>826</v>
      </c>
      <c r="B20" s="289" t="s">
        <v>826</v>
      </c>
      <c r="C20" s="283" t="s">
        <v>701</v>
      </c>
      <c r="D20" s="274">
        <v>140</v>
      </c>
      <c r="E20" s="280" t="s">
        <v>694</v>
      </c>
      <c r="F20" s="283"/>
      <c r="G20" s="273"/>
      <c r="H20" s="465"/>
      <c r="I20" s="330">
        <f t="shared" si="0"/>
        <v>0</v>
      </c>
      <c r="J20" s="275" t="s">
        <v>813</v>
      </c>
      <c r="K20" s="276" t="s">
        <v>815</v>
      </c>
      <c r="L20" s="277">
        <v>12</v>
      </c>
      <c r="M20" s="483"/>
      <c r="N20" s="331" t="str">
        <f t="shared" si="1"/>
        <v>2.02.12</v>
      </c>
      <c r="O20" s="340">
        <v>371</v>
      </c>
      <c r="P20" s="281" t="s">
        <v>924</v>
      </c>
      <c r="S20" s="281" t="s">
        <v>931</v>
      </c>
    </row>
    <row r="21" spans="1:20" x14ac:dyDescent="0.25">
      <c r="B21" s="333" t="s">
        <v>827</v>
      </c>
      <c r="C21" s="334"/>
      <c r="D21" s="335"/>
      <c r="E21" s="334"/>
      <c r="F21" s="334"/>
      <c r="G21" s="334"/>
      <c r="H21" s="334"/>
      <c r="I21" s="336"/>
      <c r="J21" s="334"/>
      <c r="K21" s="334"/>
      <c r="L21" s="337"/>
      <c r="M21" s="338"/>
      <c r="N21" s="339">
        <v>2.0299999999999998</v>
      </c>
      <c r="O21" s="329"/>
    </row>
    <row r="22" spans="1:20" x14ac:dyDescent="0.25">
      <c r="A22" s="268"/>
      <c r="B22" s="289" t="s">
        <v>828</v>
      </c>
      <c r="C22" s="283" t="s">
        <v>803</v>
      </c>
      <c r="D22" s="274">
        <v>106</v>
      </c>
      <c r="E22" s="280" t="s">
        <v>694</v>
      </c>
      <c r="F22" s="283"/>
      <c r="G22" s="273"/>
      <c r="H22" s="465"/>
      <c r="I22" s="330">
        <f t="shared" si="0"/>
        <v>0</v>
      </c>
      <c r="J22" s="275" t="s">
        <v>813</v>
      </c>
      <c r="K22" s="276" t="s">
        <v>829</v>
      </c>
      <c r="L22" s="277">
        <v>1</v>
      </c>
      <c r="M22" s="483"/>
      <c r="N22" s="331" t="str">
        <f t="shared" ref="N22:N34" si="2">CONCATENATE(LEFT($J22,1),".",LEFT($K22,2),".",RIGHT(TEXT($L22/100,"0.00"),2))</f>
        <v>2.03.01</v>
      </c>
      <c r="O22" s="340">
        <v>357</v>
      </c>
      <c r="P22" s="281" t="s">
        <v>924</v>
      </c>
      <c r="S22" s="281" t="s">
        <v>934</v>
      </c>
    </row>
    <row r="23" spans="1:20" x14ac:dyDescent="0.25">
      <c r="A23" s="268"/>
      <c r="B23" s="289" t="s">
        <v>830</v>
      </c>
      <c r="C23" s="283" t="s">
        <v>774</v>
      </c>
      <c r="D23" s="274">
        <v>48</v>
      </c>
      <c r="E23" s="283"/>
      <c r="F23" s="283" t="s">
        <v>694</v>
      </c>
      <c r="G23" s="273"/>
      <c r="H23" s="273"/>
      <c r="I23" s="330">
        <f t="shared" si="0"/>
        <v>0</v>
      </c>
      <c r="J23" s="275" t="s">
        <v>813</v>
      </c>
      <c r="K23" s="276" t="s">
        <v>829</v>
      </c>
      <c r="L23" s="277">
        <v>2</v>
      </c>
      <c r="M23" s="483"/>
      <c r="N23" s="331" t="str">
        <f t="shared" si="2"/>
        <v>2.03.02</v>
      </c>
      <c r="O23" s="340">
        <v>358</v>
      </c>
      <c r="P23" s="281" t="s">
        <v>924</v>
      </c>
      <c r="S23" s="281" t="s">
        <v>935</v>
      </c>
    </row>
    <row r="24" spans="1:20" x14ac:dyDescent="0.25">
      <c r="A24" s="268"/>
      <c r="B24" s="289" t="s">
        <v>775</v>
      </c>
      <c r="C24" s="283" t="s">
        <v>774</v>
      </c>
      <c r="D24" s="274">
        <v>112</v>
      </c>
      <c r="E24" s="283"/>
      <c r="F24" s="283" t="s">
        <v>694</v>
      </c>
      <c r="G24" s="273"/>
      <c r="H24" s="273"/>
      <c r="I24" s="330">
        <f t="shared" si="0"/>
        <v>0</v>
      </c>
      <c r="J24" s="275" t="s">
        <v>813</v>
      </c>
      <c r="K24" s="276" t="s">
        <v>829</v>
      </c>
      <c r="L24" s="277">
        <v>4</v>
      </c>
      <c r="M24" s="483"/>
      <c r="N24" s="331" t="str">
        <f t="shared" si="2"/>
        <v>2.03.04</v>
      </c>
      <c r="O24" s="340">
        <v>359</v>
      </c>
      <c r="P24" s="281" t="s">
        <v>924</v>
      </c>
      <c r="S24" s="281" t="s">
        <v>936</v>
      </c>
      <c r="T24" s="281" t="s">
        <v>937</v>
      </c>
    </row>
    <row r="25" spans="1:20" x14ac:dyDescent="0.25">
      <c r="A25" s="268"/>
      <c r="B25" s="269" t="s">
        <v>787</v>
      </c>
      <c r="C25" s="270" t="s">
        <v>729</v>
      </c>
      <c r="D25" s="271">
        <v>0.1</v>
      </c>
      <c r="E25" s="280"/>
      <c r="F25" s="270" t="s">
        <v>694</v>
      </c>
      <c r="G25" s="273"/>
      <c r="H25" s="273"/>
      <c r="I25" s="330">
        <f t="shared" si="0"/>
        <v>0</v>
      </c>
      <c r="J25" s="275" t="s">
        <v>813</v>
      </c>
      <c r="K25" s="276" t="s">
        <v>829</v>
      </c>
      <c r="L25" s="277">
        <v>5</v>
      </c>
      <c r="M25" s="483"/>
      <c r="N25" s="331" t="str">
        <f t="shared" si="2"/>
        <v>2.03.05</v>
      </c>
      <c r="O25" s="340">
        <v>360</v>
      </c>
      <c r="P25" s="281" t="s">
        <v>924</v>
      </c>
      <c r="S25" s="281" t="s">
        <v>883</v>
      </c>
      <c r="T25" s="281" t="s">
        <v>937</v>
      </c>
    </row>
    <row r="26" spans="1:20" x14ac:dyDescent="0.25">
      <c r="A26" s="268" t="s">
        <v>832</v>
      </c>
      <c r="B26" s="269" t="s">
        <v>780</v>
      </c>
      <c r="C26" s="270" t="s">
        <v>781</v>
      </c>
      <c r="D26" s="271">
        <v>250</v>
      </c>
      <c r="E26" s="280"/>
      <c r="F26" s="270" t="s">
        <v>694</v>
      </c>
      <c r="G26" s="273"/>
      <c r="H26" s="273"/>
      <c r="I26" s="330">
        <f t="shared" si="0"/>
        <v>0</v>
      </c>
      <c r="J26" s="275" t="s">
        <v>813</v>
      </c>
      <c r="K26" s="276" t="s">
        <v>829</v>
      </c>
      <c r="L26" s="277">
        <v>6</v>
      </c>
      <c r="M26" s="483"/>
      <c r="N26" s="331" t="str">
        <f t="shared" si="2"/>
        <v>2.03.06</v>
      </c>
      <c r="O26" s="270">
        <v>51</v>
      </c>
      <c r="P26" s="281" t="s">
        <v>924</v>
      </c>
      <c r="S26" s="281" t="s">
        <v>902</v>
      </c>
      <c r="T26" s="281" t="s">
        <v>937</v>
      </c>
    </row>
    <row r="27" spans="1:20" x14ac:dyDescent="0.25">
      <c r="A27" s="268" t="s">
        <v>833</v>
      </c>
      <c r="B27" s="269" t="s">
        <v>782</v>
      </c>
      <c r="C27" s="270" t="s">
        <v>781</v>
      </c>
      <c r="D27" s="271">
        <v>500</v>
      </c>
      <c r="E27" s="280"/>
      <c r="F27" s="270" t="s">
        <v>694</v>
      </c>
      <c r="G27" s="273"/>
      <c r="H27" s="273"/>
      <c r="I27" s="330">
        <f t="shared" si="0"/>
        <v>0</v>
      </c>
      <c r="J27" s="275" t="s">
        <v>813</v>
      </c>
      <c r="K27" s="276" t="s">
        <v>829</v>
      </c>
      <c r="L27" s="277">
        <v>7</v>
      </c>
      <c r="M27" s="483"/>
      <c r="N27" s="331" t="str">
        <f t="shared" si="2"/>
        <v>2.03.07</v>
      </c>
      <c r="O27" s="270">
        <v>52</v>
      </c>
      <c r="P27" s="281" t="s">
        <v>924</v>
      </c>
      <c r="S27" s="281" t="s">
        <v>896</v>
      </c>
      <c r="T27" s="281" t="s">
        <v>937</v>
      </c>
    </row>
    <row r="28" spans="1:20" x14ac:dyDescent="0.25">
      <c r="A28" s="268" t="s">
        <v>834</v>
      </c>
      <c r="B28" s="269" t="s">
        <v>783</v>
      </c>
      <c r="C28" s="270" t="s">
        <v>781</v>
      </c>
      <c r="D28" s="271">
        <v>1000</v>
      </c>
      <c r="E28" s="280"/>
      <c r="F28" s="270" t="s">
        <v>694</v>
      </c>
      <c r="G28" s="273"/>
      <c r="H28" s="273"/>
      <c r="I28" s="330">
        <f t="shared" si="0"/>
        <v>0</v>
      </c>
      <c r="J28" s="275" t="s">
        <v>813</v>
      </c>
      <c r="K28" s="276" t="s">
        <v>829</v>
      </c>
      <c r="L28" s="277">
        <v>8</v>
      </c>
      <c r="M28" s="483"/>
      <c r="N28" s="331" t="str">
        <f t="shared" si="2"/>
        <v>2.03.08</v>
      </c>
      <c r="O28" s="270">
        <v>53</v>
      </c>
      <c r="P28" s="281" t="s">
        <v>924</v>
      </c>
      <c r="S28" s="281" t="s">
        <v>895</v>
      </c>
      <c r="T28" s="281" t="s">
        <v>937</v>
      </c>
    </row>
    <row r="29" spans="1:20" x14ac:dyDescent="0.25">
      <c r="A29" s="268" t="s">
        <v>835</v>
      </c>
      <c r="B29" s="269" t="s">
        <v>784</v>
      </c>
      <c r="C29" s="270" t="s">
        <v>781</v>
      </c>
      <c r="D29" s="271">
        <v>1500</v>
      </c>
      <c r="E29" s="280"/>
      <c r="F29" s="270" t="s">
        <v>694</v>
      </c>
      <c r="G29" s="273"/>
      <c r="H29" s="273"/>
      <c r="I29" s="330">
        <f t="shared" si="0"/>
        <v>0</v>
      </c>
      <c r="J29" s="275" t="s">
        <v>813</v>
      </c>
      <c r="K29" s="276" t="s">
        <v>829</v>
      </c>
      <c r="L29" s="277">
        <v>9</v>
      </c>
      <c r="M29" s="483"/>
      <c r="N29" s="331" t="str">
        <f t="shared" si="2"/>
        <v>2.03.09</v>
      </c>
      <c r="O29" s="270">
        <v>54</v>
      </c>
      <c r="P29" s="281" t="s">
        <v>924</v>
      </c>
      <c r="S29" s="281" t="s">
        <v>938</v>
      </c>
      <c r="T29" s="281" t="s">
        <v>937</v>
      </c>
    </row>
    <row r="30" spans="1:20" x14ac:dyDescent="0.25">
      <c r="A30" s="268" t="s">
        <v>838</v>
      </c>
      <c r="B30" s="269" t="s">
        <v>838</v>
      </c>
      <c r="C30" s="270" t="s">
        <v>839</v>
      </c>
      <c r="D30" s="271">
        <v>0.5</v>
      </c>
      <c r="E30" s="280"/>
      <c r="F30" s="270" t="s">
        <v>694</v>
      </c>
      <c r="G30" s="273"/>
      <c r="H30" s="273"/>
      <c r="I30" s="330">
        <f t="shared" si="0"/>
        <v>0</v>
      </c>
      <c r="J30" s="275" t="s">
        <v>813</v>
      </c>
      <c r="K30" s="276" t="s">
        <v>829</v>
      </c>
      <c r="L30" s="277">
        <v>10</v>
      </c>
      <c r="M30" s="483"/>
      <c r="N30" s="331" t="str">
        <f t="shared" si="2"/>
        <v>2.03.10</v>
      </c>
      <c r="O30" s="332">
        <v>63</v>
      </c>
      <c r="P30" s="281" t="s">
        <v>924</v>
      </c>
      <c r="S30" s="281" t="s">
        <v>939</v>
      </c>
    </row>
    <row r="31" spans="1:20" x14ac:dyDescent="0.25">
      <c r="A31" s="268"/>
      <c r="B31" s="289" t="s">
        <v>802</v>
      </c>
      <c r="C31" s="283" t="s">
        <v>803</v>
      </c>
      <c r="D31" s="274">
        <v>76</v>
      </c>
      <c r="E31" s="280" t="s">
        <v>694</v>
      </c>
      <c r="F31" s="283"/>
      <c r="G31" s="273"/>
      <c r="H31" s="465"/>
      <c r="I31" s="330">
        <f t="shared" si="0"/>
        <v>0</v>
      </c>
      <c r="J31" s="275" t="s">
        <v>813</v>
      </c>
      <c r="K31" s="276" t="s">
        <v>829</v>
      </c>
      <c r="L31" s="277">
        <v>11</v>
      </c>
      <c r="M31" s="483"/>
      <c r="N31" s="331" t="str">
        <f t="shared" si="2"/>
        <v>2.03.11</v>
      </c>
      <c r="O31" s="332">
        <v>353</v>
      </c>
      <c r="P31" s="281" t="s">
        <v>924</v>
      </c>
      <c r="S31" s="281" t="s">
        <v>909</v>
      </c>
    </row>
    <row r="32" spans="1:20" x14ac:dyDescent="0.25">
      <c r="A32" s="268"/>
      <c r="B32" s="289" t="s">
        <v>804</v>
      </c>
      <c r="C32" s="283" t="s">
        <v>774</v>
      </c>
      <c r="D32" s="274">
        <v>350</v>
      </c>
      <c r="E32" s="283"/>
      <c r="F32" s="283" t="s">
        <v>694</v>
      </c>
      <c r="G32" s="273"/>
      <c r="H32" s="273"/>
      <c r="I32" s="330">
        <f t="shared" si="0"/>
        <v>0</v>
      </c>
      <c r="J32" s="275" t="s">
        <v>813</v>
      </c>
      <c r="K32" s="276" t="s">
        <v>829</v>
      </c>
      <c r="L32" s="277">
        <v>12</v>
      </c>
      <c r="M32" s="483"/>
      <c r="N32" s="331" t="str">
        <f t="shared" si="2"/>
        <v>2.03.12</v>
      </c>
      <c r="O32" s="332">
        <v>354</v>
      </c>
      <c r="P32" s="281" t="s">
        <v>924</v>
      </c>
      <c r="S32" s="281" t="s">
        <v>910</v>
      </c>
    </row>
    <row r="33" spans="1:19" x14ac:dyDescent="0.25">
      <c r="A33" s="268"/>
      <c r="B33" s="289" t="s">
        <v>805</v>
      </c>
      <c r="C33" s="283" t="s">
        <v>774</v>
      </c>
      <c r="D33" s="274">
        <v>450</v>
      </c>
      <c r="E33" s="283"/>
      <c r="F33" s="283" t="s">
        <v>694</v>
      </c>
      <c r="G33" s="273"/>
      <c r="H33" s="273"/>
      <c r="I33" s="330">
        <f t="shared" si="0"/>
        <v>0</v>
      </c>
      <c r="J33" s="275" t="s">
        <v>813</v>
      </c>
      <c r="K33" s="276" t="s">
        <v>829</v>
      </c>
      <c r="L33" s="277">
        <v>13</v>
      </c>
      <c r="M33" s="483"/>
      <c r="N33" s="331" t="str">
        <f t="shared" si="2"/>
        <v>2.03.13</v>
      </c>
      <c r="O33" s="332">
        <v>355</v>
      </c>
      <c r="P33" s="281" t="s">
        <v>924</v>
      </c>
      <c r="S33" s="281" t="s">
        <v>911</v>
      </c>
    </row>
    <row r="34" spans="1:19" x14ac:dyDescent="0.25">
      <c r="A34" s="268"/>
      <c r="B34" s="289" t="s">
        <v>806</v>
      </c>
      <c r="C34" s="283" t="s">
        <v>774</v>
      </c>
      <c r="D34" s="274">
        <v>600</v>
      </c>
      <c r="E34" s="283"/>
      <c r="F34" s="283" t="s">
        <v>694</v>
      </c>
      <c r="G34" s="273"/>
      <c r="H34" s="273"/>
      <c r="I34" s="330">
        <f t="shared" si="0"/>
        <v>0</v>
      </c>
      <c r="J34" s="275" t="s">
        <v>813</v>
      </c>
      <c r="K34" s="276" t="s">
        <v>829</v>
      </c>
      <c r="L34" s="277">
        <v>14</v>
      </c>
      <c r="M34" s="483"/>
      <c r="N34" s="331" t="str">
        <f t="shared" si="2"/>
        <v>2.03.14</v>
      </c>
      <c r="O34" s="332">
        <v>356</v>
      </c>
      <c r="P34" s="281" t="s">
        <v>924</v>
      </c>
      <c r="S34" s="281" t="s">
        <v>912</v>
      </c>
    </row>
    <row r="35" spans="1:19" x14ac:dyDescent="0.25">
      <c r="A35" s="268"/>
      <c r="B35" s="333" t="s">
        <v>840</v>
      </c>
      <c r="C35" s="334"/>
      <c r="D35" s="335"/>
      <c r="E35" s="334"/>
      <c r="F35" s="334"/>
      <c r="G35" s="334"/>
      <c r="H35" s="334"/>
      <c r="I35" s="336"/>
      <c r="J35" s="334"/>
      <c r="K35" s="334"/>
      <c r="L35" s="337"/>
      <c r="M35" s="338"/>
      <c r="N35" s="339">
        <v>2.04</v>
      </c>
      <c r="O35" s="329"/>
    </row>
    <row r="36" spans="1:19" x14ac:dyDescent="0.25">
      <c r="A36" s="250" t="s">
        <v>841</v>
      </c>
      <c r="B36" s="289" t="s">
        <v>841</v>
      </c>
      <c r="C36" s="283"/>
      <c r="D36" s="341" t="s">
        <v>824</v>
      </c>
      <c r="E36" s="280" t="s">
        <v>694</v>
      </c>
      <c r="F36" s="283"/>
      <c r="G36" s="273"/>
      <c r="H36" s="465"/>
      <c r="I36" s="343">
        <v>0</v>
      </c>
      <c r="J36" s="275" t="s">
        <v>813</v>
      </c>
      <c r="K36" s="276" t="s">
        <v>842</v>
      </c>
      <c r="L36" s="277">
        <v>1</v>
      </c>
      <c r="M36" s="484" t="s">
        <v>703</v>
      </c>
      <c r="N36" s="331" t="str">
        <f t="shared" ref="N36:N41" si="3">CONCATENATE(LEFT($J36,1),".",LEFT($K36,2),".",RIGHT(TEXT($L36/100,"0.00"),2))</f>
        <v>2.04.01</v>
      </c>
      <c r="O36" s="332">
        <v>352</v>
      </c>
      <c r="Q36" s="281" t="s">
        <v>950</v>
      </c>
      <c r="R36" s="281" t="s">
        <v>923</v>
      </c>
      <c r="S36" s="281" t="s">
        <v>923</v>
      </c>
    </row>
    <row r="37" spans="1:19" x14ac:dyDescent="0.25">
      <c r="A37" s="250" t="s">
        <v>843</v>
      </c>
      <c r="B37" s="289" t="s">
        <v>843</v>
      </c>
      <c r="C37" s="283" t="s">
        <v>701</v>
      </c>
      <c r="D37" s="274">
        <v>835</v>
      </c>
      <c r="E37" s="280" t="s">
        <v>694</v>
      </c>
      <c r="F37" s="283"/>
      <c r="G37" s="273"/>
      <c r="H37" s="465"/>
      <c r="I37" s="330">
        <f t="shared" si="0"/>
        <v>0</v>
      </c>
      <c r="J37" s="275" t="s">
        <v>813</v>
      </c>
      <c r="K37" s="276" t="s">
        <v>842</v>
      </c>
      <c r="L37" s="277">
        <v>2</v>
      </c>
      <c r="M37" s="483"/>
      <c r="N37" s="331" t="str">
        <f t="shared" si="3"/>
        <v>2.04.02</v>
      </c>
      <c r="O37" s="332">
        <v>349</v>
      </c>
      <c r="Q37" s="281" t="s">
        <v>948</v>
      </c>
      <c r="R37" s="281" t="s">
        <v>949</v>
      </c>
      <c r="S37" s="281" t="s">
        <v>949</v>
      </c>
    </row>
    <row r="38" spans="1:19" x14ac:dyDescent="0.25">
      <c r="A38" s="250" t="s">
        <v>844</v>
      </c>
      <c r="B38" s="289" t="s">
        <v>844</v>
      </c>
      <c r="C38" s="283" t="s">
        <v>734</v>
      </c>
      <c r="D38" s="274">
        <v>2.65</v>
      </c>
      <c r="E38" s="280" t="s">
        <v>694</v>
      </c>
      <c r="F38" s="283"/>
      <c r="G38" s="273"/>
      <c r="H38" s="465"/>
      <c r="I38" s="330">
        <f t="shared" si="0"/>
        <v>0</v>
      </c>
      <c r="J38" s="275" t="s">
        <v>813</v>
      </c>
      <c r="K38" s="276" t="s">
        <v>842</v>
      </c>
      <c r="L38" s="277">
        <v>3</v>
      </c>
      <c r="M38" s="483"/>
      <c r="N38" s="331" t="str">
        <f t="shared" si="3"/>
        <v>2.04.03</v>
      </c>
      <c r="O38" s="340">
        <v>350</v>
      </c>
      <c r="P38" s="281"/>
      <c r="Q38" s="281" t="s">
        <v>952</v>
      </c>
      <c r="R38" s="281" t="s">
        <v>953</v>
      </c>
      <c r="S38" s="281" t="s">
        <v>953</v>
      </c>
    </row>
    <row r="39" spans="1:19" x14ac:dyDescent="0.25">
      <c r="A39" s="250" t="s">
        <v>845</v>
      </c>
      <c r="B39" s="289" t="s">
        <v>845</v>
      </c>
      <c r="C39" s="283" t="s">
        <v>701</v>
      </c>
      <c r="D39" s="274">
        <v>110</v>
      </c>
      <c r="E39" s="280" t="s">
        <v>694</v>
      </c>
      <c r="F39" s="283"/>
      <c r="G39" s="273"/>
      <c r="H39" s="465"/>
      <c r="I39" s="330">
        <f t="shared" si="0"/>
        <v>0</v>
      </c>
      <c r="J39" s="275" t="s">
        <v>813</v>
      </c>
      <c r="K39" s="276" t="s">
        <v>842</v>
      </c>
      <c r="L39" s="277">
        <v>4</v>
      </c>
      <c r="M39" s="483"/>
      <c r="N39" s="331" t="str">
        <f t="shared" si="3"/>
        <v>2.04.04</v>
      </c>
      <c r="O39" s="340">
        <v>351</v>
      </c>
      <c r="Q39" s="281" t="s">
        <v>946</v>
      </c>
      <c r="R39" s="281" t="s">
        <v>947</v>
      </c>
      <c r="S39" s="281" t="s">
        <v>947</v>
      </c>
    </row>
    <row r="40" spans="1:19" x14ac:dyDescent="0.25">
      <c r="A40" s="250" t="s">
        <v>846</v>
      </c>
      <c r="B40" s="289" t="s">
        <v>846</v>
      </c>
      <c r="C40" s="283" t="s">
        <v>701</v>
      </c>
      <c r="D40" s="274">
        <v>120</v>
      </c>
      <c r="E40" s="280" t="s">
        <v>694</v>
      </c>
      <c r="F40" s="283"/>
      <c r="G40" s="273"/>
      <c r="H40" s="465"/>
      <c r="I40" s="330">
        <f t="shared" si="0"/>
        <v>0</v>
      </c>
      <c r="J40" s="275" t="s">
        <v>813</v>
      </c>
      <c r="K40" s="276" t="s">
        <v>842</v>
      </c>
      <c r="L40" s="277">
        <v>5</v>
      </c>
      <c r="M40" s="483"/>
      <c r="N40" s="331" t="str">
        <f t="shared" si="3"/>
        <v>2.04.05</v>
      </c>
      <c r="O40" s="340">
        <v>348</v>
      </c>
      <c r="P40" s="281" t="s">
        <v>924</v>
      </c>
      <c r="S40" s="281" t="s">
        <v>951</v>
      </c>
    </row>
    <row r="41" spans="1:19" x14ac:dyDescent="0.25">
      <c r="A41" s="250" t="s">
        <v>0</v>
      </c>
      <c r="B41" s="289" t="s">
        <v>0</v>
      </c>
      <c r="C41" s="283" t="s">
        <v>774</v>
      </c>
      <c r="D41" s="274">
        <v>40</v>
      </c>
      <c r="E41" s="283"/>
      <c r="F41" s="283" t="s">
        <v>694</v>
      </c>
      <c r="G41" s="273"/>
      <c r="H41" s="273"/>
      <c r="I41" s="330">
        <f t="shared" si="0"/>
        <v>0</v>
      </c>
      <c r="J41" s="275" t="s">
        <v>813</v>
      </c>
      <c r="K41" s="276" t="s">
        <v>842</v>
      </c>
      <c r="L41" s="277">
        <v>6</v>
      </c>
      <c r="M41" s="483"/>
      <c r="N41" s="331" t="str">
        <f t="shared" si="3"/>
        <v>2.04.06</v>
      </c>
      <c r="O41" s="340">
        <v>218</v>
      </c>
      <c r="P41" s="281" t="s">
        <v>924</v>
      </c>
      <c r="S41" s="281" t="s">
        <v>956</v>
      </c>
    </row>
    <row r="42" spans="1:19" x14ac:dyDescent="0.25">
      <c r="B42" s="333" t="s">
        <v>1</v>
      </c>
      <c r="C42" s="334"/>
      <c r="D42" s="335"/>
      <c r="E42" s="334"/>
      <c r="F42" s="334"/>
      <c r="G42" s="334"/>
      <c r="H42" s="334"/>
      <c r="I42" s="336"/>
      <c r="J42" s="334"/>
      <c r="K42" s="334"/>
      <c r="L42" s="337"/>
      <c r="M42" s="338"/>
      <c r="N42" s="339">
        <v>2.0499999999999998</v>
      </c>
      <c r="O42" s="329"/>
    </row>
    <row r="43" spans="1:19" x14ac:dyDescent="0.25">
      <c r="A43" s="250" t="s">
        <v>2</v>
      </c>
      <c r="B43" s="469" t="s">
        <v>2</v>
      </c>
      <c r="C43" s="470" t="s">
        <v>774</v>
      </c>
      <c r="D43" s="471">
        <v>450</v>
      </c>
      <c r="E43" s="472"/>
      <c r="F43" s="470" t="s">
        <v>694</v>
      </c>
      <c r="G43" s="473"/>
      <c r="H43" s="473"/>
      <c r="I43" s="474">
        <f t="shared" si="0"/>
        <v>0</v>
      </c>
      <c r="J43" s="475" t="s">
        <v>813</v>
      </c>
      <c r="K43" s="476" t="s">
        <v>3</v>
      </c>
      <c r="L43" s="477">
        <v>1</v>
      </c>
      <c r="M43" s="510" t="s">
        <v>593</v>
      </c>
      <c r="N43" s="478" t="str">
        <f t="shared" ref="N43:N59" si="4">CONCATENATE(LEFT($J43,1),".",LEFT($K43,2),".",RIGHT(TEXT($L43/100,"0.00"),2))</f>
        <v>2.05.01</v>
      </c>
      <c r="O43" s="340">
        <v>222</v>
      </c>
      <c r="Q43" s="281" t="s">
        <v>957</v>
      </c>
      <c r="R43" s="281" t="s">
        <v>958</v>
      </c>
      <c r="S43" s="281" t="s">
        <v>911</v>
      </c>
    </row>
    <row r="44" spans="1:19" x14ac:dyDescent="0.25">
      <c r="A44" s="250" t="s">
        <v>4</v>
      </c>
      <c r="B44" s="289" t="s">
        <v>4</v>
      </c>
      <c r="C44" s="283" t="s">
        <v>774</v>
      </c>
      <c r="D44" s="274">
        <v>200</v>
      </c>
      <c r="E44" s="283"/>
      <c r="F44" s="283" t="s">
        <v>694</v>
      </c>
      <c r="G44" s="273"/>
      <c r="H44" s="273"/>
      <c r="I44" s="330">
        <f t="shared" si="0"/>
        <v>0</v>
      </c>
      <c r="J44" s="275" t="s">
        <v>813</v>
      </c>
      <c r="K44" s="276" t="s">
        <v>3</v>
      </c>
      <c r="L44" s="277">
        <v>2</v>
      </c>
      <c r="M44" s="511"/>
      <c r="N44" s="331" t="str">
        <f t="shared" si="4"/>
        <v>2.05.02</v>
      </c>
      <c r="O44" s="340">
        <v>220</v>
      </c>
      <c r="Q44" s="281" t="s">
        <v>961</v>
      </c>
      <c r="R44" s="281" t="s">
        <v>959</v>
      </c>
      <c r="S44" s="281" t="s">
        <v>857</v>
      </c>
    </row>
    <row r="45" spans="1:19" x14ac:dyDescent="0.25">
      <c r="A45" s="250" t="s">
        <v>5</v>
      </c>
      <c r="B45" s="346" t="s">
        <v>5</v>
      </c>
      <c r="C45" s="347" t="s">
        <v>774</v>
      </c>
      <c r="D45" s="348">
        <v>200</v>
      </c>
      <c r="E45" s="347"/>
      <c r="F45" s="347" t="s">
        <v>694</v>
      </c>
      <c r="G45" s="349"/>
      <c r="H45" s="349"/>
      <c r="I45" s="350">
        <f t="shared" si="0"/>
        <v>0</v>
      </c>
      <c r="J45" s="351" t="s">
        <v>813</v>
      </c>
      <c r="K45" s="352" t="s">
        <v>3</v>
      </c>
      <c r="L45" s="353">
        <v>3</v>
      </c>
      <c r="M45" s="512"/>
      <c r="N45" s="354" t="str">
        <f t="shared" si="4"/>
        <v>2.05.03</v>
      </c>
      <c r="O45" s="340">
        <v>221</v>
      </c>
      <c r="Q45" s="281" t="s">
        <v>962</v>
      </c>
      <c r="R45" s="281" t="s">
        <v>960</v>
      </c>
      <c r="S45" s="281" t="s">
        <v>857</v>
      </c>
    </row>
    <row r="46" spans="1:19" x14ac:dyDescent="0.25">
      <c r="A46" s="250" t="s">
        <v>6</v>
      </c>
      <c r="B46" s="469" t="s">
        <v>6</v>
      </c>
      <c r="C46" s="470" t="s">
        <v>774</v>
      </c>
      <c r="D46" s="471">
        <v>253</v>
      </c>
      <c r="E46" s="472"/>
      <c r="F46" s="470" t="s">
        <v>694</v>
      </c>
      <c r="G46" s="473"/>
      <c r="H46" s="473"/>
      <c r="I46" s="474">
        <f t="shared" si="0"/>
        <v>0</v>
      </c>
      <c r="J46" s="475" t="s">
        <v>813</v>
      </c>
      <c r="K46" s="476" t="s">
        <v>3</v>
      </c>
      <c r="L46" s="477">
        <v>4</v>
      </c>
      <c r="M46" s="510" t="s">
        <v>593</v>
      </c>
      <c r="N46" s="478" t="str">
        <f t="shared" si="4"/>
        <v>2.05.04</v>
      </c>
      <c r="O46" s="340">
        <v>231</v>
      </c>
      <c r="Q46" s="281" t="s">
        <v>892</v>
      </c>
      <c r="R46" s="281" t="s">
        <v>893</v>
      </c>
      <c r="S46" s="281" t="s">
        <v>893</v>
      </c>
    </row>
    <row r="47" spans="1:19" x14ac:dyDescent="0.25">
      <c r="A47" s="250" t="s">
        <v>7</v>
      </c>
      <c r="B47" s="289" t="s">
        <v>7</v>
      </c>
      <c r="C47" s="283" t="s">
        <v>774</v>
      </c>
      <c r="D47" s="274">
        <v>130</v>
      </c>
      <c r="E47" s="283"/>
      <c r="F47" s="283" t="s">
        <v>694</v>
      </c>
      <c r="G47" s="273"/>
      <c r="H47" s="273"/>
      <c r="I47" s="330">
        <f t="shared" si="0"/>
        <v>0</v>
      </c>
      <c r="J47" s="275" t="s">
        <v>813</v>
      </c>
      <c r="K47" s="276" t="s">
        <v>3</v>
      </c>
      <c r="L47" s="277">
        <v>5</v>
      </c>
      <c r="M47" s="511"/>
      <c r="N47" s="331" t="str">
        <f t="shared" si="4"/>
        <v>2.05.05</v>
      </c>
      <c r="O47" s="340">
        <v>229</v>
      </c>
      <c r="Q47" s="281" t="s">
        <v>963</v>
      </c>
      <c r="R47" s="281" t="s">
        <v>964</v>
      </c>
      <c r="S47" s="281" t="s">
        <v>965</v>
      </c>
    </row>
    <row r="48" spans="1:19" x14ac:dyDescent="0.25">
      <c r="A48" s="250" t="s">
        <v>8</v>
      </c>
      <c r="B48" s="346" t="s">
        <v>8</v>
      </c>
      <c r="C48" s="347" t="s">
        <v>774</v>
      </c>
      <c r="D48" s="348">
        <v>130</v>
      </c>
      <c r="E48" s="347"/>
      <c r="F48" s="347" t="s">
        <v>694</v>
      </c>
      <c r="G48" s="349"/>
      <c r="H48" s="349"/>
      <c r="I48" s="350">
        <f t="shared" si="0"/>
        <v>0</v>
      </c>
      <c r="J48" s="351" t="s">
        <v>813</v>
      </c>
      <c r="K48" s="352" t="s">
        <v>3</v>
      </c>
      <c r="L48" s="353">
        <v>6</v>
      </c>
      <c r="M48" s="512"/>
      <c r="N48" s="354" t="str">
        <f t="shared" si="4"/>
        <v>2.05.06</v>
      </c>
      <c r="O48" s="340">
        <v>230</v>
      </c>
      <c r="P48" s="281" t="s">
        <v>924</v>
      </c>
      <c r="S48" s="281" t="s">
        <v>965</v>
      </c>
    </row>
    <row r="49" spans="1:19" x14ac:dyDescent="0.25">
      <c r="A49" s="268" t="s">
        <v>9</v>
      </c>
      <c r="B49" s="269" t="s">
        <v>9</v>
      </c>
      <c r="C49" s="270" t="s">
        <v>720</v>
      </c>
      <c r="D49" s="271">
        <v>275</v>
      </c>
      <c r="E49" s="280" t="s">
        <v>694</v>
      </c>
      <c r="F49" s="270"/>
      <c r="G49" s="273"/>
      <c r="H49" s="465"/>
      <c r="I49" s="330">
        <f t="shared" si="0"/>
        <v>0</v>
      </c>
      <c r="J49" s="275" t="s">
        <v>813</v>
      </c>
      <c r="K49" s="276" t="s">
        <v>3</v>
      </c>
      <c r="L49" s="277">
        <v>7</v>
      </c>
      <c r="M49" s="483"/>
      <c r="N49" s="331" t="str">
        <f t="shared" si="4"/>
        <v>2.05.07</v>
      </c>
      <c r="O49" s="332">
        <v>92</v>
      </c>
      <c r="P49" s="281" t="s">
        <v>924</v>
      </c>
      <c r="S49" s="281" t="s">
        <v>968</v>
      </c>
    </row>
    <row r="50" spans="1:19" x14ac:dyDescent="0.25">
      <c r="A50" s="250" t="s">
        <v>10</v>
      </c>
      <c r="B50" s="289" t="s">
        <v>10</v>
      </c>
      <c r="C50" s="283" t="s">
        <v>774</v>
      </c>
      <c r="D50" s="274">
        <v>590</v>
      </c>
      <c r="E50" s="283"/>
      <c r="F50" s="283" t="s">
        <v>694</v>
      </c>
      <c r="G50" s="273"/>
      <c r="H50" s="273"/>
      <c r="I50" s="330">
        <f t="shared" si="0"/>
        <v>0</v>
      </c>
      <c r="J50" s="275" t="s">
        <v>813</v>
      </c>
      <c r="K50" s="276" t="s">
        <v>3</v>
      </c>
      <c r="L50" s="277">
        <v>8</v>
      </c>
      <c r="M50" s="483"/>
      <c r="N50" s="331" t="str">
        <f t="shared" si="4"/>
        <v>2.05.08</v>
      </c>
      <c r="O50" s="340">
        <v>232</v>
      </c>
      <c r="P50" s="281" t="s">
        <v>924</v>
      </c>
      <c r="S50" s="281" t="s">
        <v>969</v>
      </c>
    </row>
    <row r="51" spans="1:19" x14ac:dyDescent="0.25">
      <c r="A51" s="250" t="s">
        <v>11</v>
      </c>
      <c r="B51" s="289" t="s">
        <v>11</v>
      </c>
      <c r="C51" s="283" t="s">
        <v>774</v>
      </c>
      <c r="D51" s="274">
        <v>125</v>
      </c>
      <c r="E51" s="283"/>
      <c r="F51" s="283" t="s">
        <v>694</v>
      </c>
      <c r="G51" s="273"/>
      <c r="H51" s="273"/>
      <c r="I51" s="330">
        <f t="shared" si="0"/>
        <v>0</v>
      </c>
      <c r="J51" s="275" t="s">
        <v>813</v>
      </c>
      <c r="K51" s="276" t="s">
        <v>3</v>
      </c>
      <c r="L51" s="277">
        <v>9</v>
      </c>
      <c r="M51" s="483"/>
      <c r="N51" s="331" t="str">
        <f t="shared" si="4"/>
        <v>2.05.09</v>
      </c>
      <c r="O51" s="340">
        <v>233</v>
      </c>
      <c r="Q51" s="281" t="s">
        <v>966</v>
      </c>
      <c r="R51" s="281" t="s">
        <v>967</v>
      </c>
      <c r="S51" s="281" t="s">
        <v>918</v>
      </c>
    </row>
    <row r="52" spans="1:19" x14ac:dyDescent="0.25">
      <c r="A52" s="250" t="s">
        <v>12</v>
      </c>
      <c r="B52" s="469" t="s">
        <v>13</v>
      </c>
      <c r="C52" s="470" t="s">
        <v>774</v>
      </c>
      <c r="D52" s="471">
        <v>500</v>
      </c>
      <c r="E52" s="472"/>
      <c r="F52" s="470" t="s">
        <v>694</v>
      </c>
      <c r="G52" s="473"/>
      <c r="H52" s="473"/>
      <c r="I52" s="474">
        <f t="shared" si="0"/>
        <v>0</v>
      </c>
      <c r="J52" s="475" t="s">
        <v>813</v>
      </c>
      <c r="K52" s="476" t="s">
        <v>3</v>
      </c>
      <c r="L52" s="477">
        <v>11</v>
      </c>
      <c r="M52" s="510" t="s">
        <v>593</v>
      </c>
      <c r="N52" s="478" t="str">
        <f t="shared" si="4"/>
        <v>2.05.11</v>
      </c>
      <c r="O52" s="340">
        <v>227</v>
      </c>
      <c r="Q52" s="281" t="s">
        <v>970</v>
      </c>
      <c r="R52" s="281" t="s">
        <v>971</v>
      </c>
      <c r="S52" s="281" t="s">
        <v>896</v>
      </c>
    </row>
    <row r="53" spans="1:19" x14ac:dyDescent="0.25">
      <c r="A53" s="250" t="s">
        <v>14</v>
      </c>
      <c r="B53" s="289" t="s">
        <v>15</v>
      </c>
      <c r="C53" s="283" t="s">
        <v>774</v>
      </c>
      <c r="D53" s="274">
        <v>335</v>
      </c>
      <c r="E53" s="283"/>
      <c r="F53" s="283" t="s">
        <v>694</v>
      </c>
      <c r="G53" s="273"/>
      <c r="H53" s="273"/>
      <c r="I53" s="330">
        <f t="shared" si="0"/>
        <v>0</v>
      </c>
      <c r="J53" s="275" t="s">
        <v>813</v>
      </c>
      <c r="K53" s="276" t="s">
        <v>3</v>
      </c>
      <c r="L53" s="277">
        <v>12</v>
      </c>
      <c r="M53" s="511"/>
      <c r="N53" s="331" t="str">
        <f t="shared" si="4"/>
        <v>2.05.12</v>
      </c>
      <c r="O53" s="340">
        <v>225</v>
      </c>
      <c r="P53" s="281" t="s">
        <v>924</v>
      </c>
      <c r="S53" s="281" t="s">
        <v>974</v>
      </c>
    </row>
    <row r="54" spans="1:19" x14ac:dyDescent="0.25">
      <c r="A54" s="250" t="s">
        <v>16</v>
      </c>
      <c r="B54" s="346" t="s">
        <v>17</v>
      </c>
      <c r="C54" s="347" t="s">
        <v>774</v>
      </c>
      <c r="D54" s="348">
        <v>335</v>
      </c>
      <c r="E54" s="347"/>
      <c r="F54" s="347" t="s">
        <v>694</v>
      </c>
      <c r="G54" s="349"/>
      <c r="H54" s="349"/>
      <c r="I54" s="350">
        <f t="shared" si="0"/>
        <v>0</v>
      </c>
      <c r="J54" s="351" t="s">
        <v>813</v>
      </c>
      <c r="K54" s="352" t="s">
        <v>3</v>
      </c>
      <c r="L54" s="353">
        <v>13</v>
      </c>
      <c r="M54" s="512"/>
      <c r="N54" s="354" t="str">
        <f t="shared" si="4"/>
        <v>2.05.13</v>
      </c>
      <c r="O54" s="340">
        <v>223</v>
      </c>
      <c r="Q54" s="281" t="s">
        <v>972</v>
      </c>
      <c r="R54" s="281" t="s">
        <v>973</v>
      </c>
      <c r="S54" s="281" t="s">
        <v>974</v>
      </c>
    </row>
    <row r="55" spans="1:19" x14ac:dyDescent="0.25">
      <c r="A55" s="250" t="s">
        <v>18</v>
      </c>
      <c r="B55" s="469" t="s">
        <v>18</v>
      </c>
      <c r="C55" s="470" t="s">
        <v>774</v>
      </c>
      <c r="D55" s="471">
        <v>400</v>
      </c>
      <c r="E55" s="472"/>
      <c r="F55" s="470" t="s">
        <v>694</v>
      </c>
      <c r="G55" s="473"/>
      <c r="H55" s="473"/>
      <c r="I55" s="474">
        <f t="shared" si="0"/>
        <v>0</v>
      </c>
      <c r="J55" s="475" t="s">
        <v>813</v>
      </c>
      <c r="K55" s="476" t="s">
        <v>3</v>
      </c>
      <c r="L55" s="477">
        <v>14</v>
      </c>
      <c r="M55" s="510" t="s">
        <v>593</v>
      </c>
      <c r="N55" s="478" t="str">
        <f t="shared" si="4"/>
        <v>2.05.14</v>
      </c>
      <c r="O55" s="340">
        <v>228</v>
      </c>
      <c r="Q55" s="281" t="s">
        <v>975</v>
      </c>
      <c r="R55" s="281" t="s">
        <v>976</v>
      </c>
      <c r="S55" s="281" t="s">
        <v>903</v>
      </c>
    </row>
    <row r="56" spans="1:19" x14ac:dyDescent="0.25">
      <c r="A56" s="250" t="s">
        <v>19</v>
      </c>
      <c r="B56" s="289" t="s">
        <v>19</v>
      </c>
      <c r="C56" s="283" t="s">
        <v>774</v>
      </c>
      <c r="D56" s="274">
        <v>255</v>
      </c>
      <c r="E56" s="283"/>
      <c r="F56" s="283" t="s">
        <v>694</v>
      </c>
      <c r="G56" s="273"/>
      <c r="H56" s="273"/>
      <c r="I56" s="330">
        <f t="shared" si="0"/>
        <v>0</v>
      </c>
      <c r="J56" s="275" t="s">
        <v>813</v>
      </c>
      <c r="K56" s="276" t="s">
        <v>3</v>
      </c>
      <c r="L56" s="277">
        <v>15</v>
      </c>
      <c r="M56" s="511"/>
      <c r="N56" s="331" t="str">
        <f t="shared" si="4"/>
        <v>2.05.15</v>
      </c>
      <c r="O56" s="340">
        <v>226</v>
      </c>
      <c r="P56" s="281" t="s">
        <v>924</v>
      </c>
      <c r="S56" s="281" t="s">
        <v>977</v>
      </c>
    </row>
    <row r="57" spans="1:19" x14ac:dyDescent="0.25">
      <c r="A57" s="250" t="s">
        <v>20</v>
      </c>
      <c r="B57" s="346" t="s">
        <v>20</v>
      </c>
      <c r="C57" s="347" t="s">
        <v>774</v>
      </c>
      <c r="D57" s="348">
        <v>255</v>
      </c>
      <c r="E57" s="347"/>
      <c r="F57" s="347" t="s">
        <v>694</v>
      </c>
      <c r="G57" s="349"/>
      <c r="H57" s="349"/>
      <c r="I57" s="350">
        <f t="shared" si="0"/>
        <v>0</v>
      </c>
      <c r="J57" s="351" t="s">
        <v>813</v>
      </c>
      <c r="K57" s="352" t="s">
        <v>3</v>
      </c>
      <c r="L57" s="353">
        <v>16</v>
      </c>
      <c r="M57" s="512"/>
      <c r="N57" s="354" t="str">
        <f t="shared" si="4"/>
        <v>2.05.16</v>
      </c>
      <c r="O57" s="340">
        <v>224</v>
      </c>
      <c r="Q57" s="281" t="s">
        <v>978</v>
      </c>
      <c r="R57" s="281" t="s">
        <v>979</v>
      </c>
      <c r="S57" s="281" t="s">
        <v>977</v>
      </c>
    </row>
    <row r="58" spans="1:19" x14ac:dyDescent="0.25">
      <c r="A58" s="250" t="s">
        <v>21</v>
      </c>
      <c r="B58" s="289" t="s">
        <v>21</v>
      </c>
      <c r="C58" s="283" t="s">
        <v>774</v>
      </c>
      <c r="D58" s="274">
        <v>80</v>
      </c>
      <c r="E58" s="283"/>
      <c r="F58" s="283" t="s">
        <v>694</v>
      </c>
      <c r="G58" s="273"/>
      <c r="H58" s="273"/>
      <c r="I58" s="330">
        <f t="shared" si="0"/>
        <v>0</v>
      </c>
      <c r="J58" s="275" t="s">
        <v>813</v>
      </c>
      <c r="K58" s="276" t="s">
        <v>3</v>
      </c>
      <c r="L58" s="277">
        <v>17</v>
      </c>
      <c r="M58" s="483"/>
      <c r="N58" s="331" t="str">
        <f t="shared" si="4"/>
        <v>2.05.17</v>
      </c>
      <c r="O58" s="340">
        <v>234</v>
      </c>
      <c r="P58" s="281" t="s">
        <v>924</v>
      </c>
      <c r="S58" s="281" t="s">
        <v>980</v>
      </c>
    </row>
    <row r="59" spans="1:19" x14ac:dyDescent="0.25">
      <c r="A59" s="250" t="s">
        <v>22</v>
      </c>
      <c r="B59" s="289" t="s">
        <v>22</v>
      </c>
      <c r="C59" s="283" t="s">
        <v>774</v>
      </c>
      <c r="D59" s="274">
        <v>85</v>
      </c>
      <c r="E59" s="283"/>
      <c r="F59" s="283" t="s">
        <v>694</v>
      </c>
      <c r="G59" s="273"/>
      <c r="H59" s="273"/>
      <c r="I59" s="330">
        <f t="shared" si="0"/>
        <v>0</v>
      </c>
      <c r="J59" s="275" t="s">
        <v>813</v>
      </c>
      <c r="K59" s="276" t="s">
        <v>3</v>
      </c>
      <c r="L59" s="277">
        <v>18</v>
      </c>
      <c r="M59" s="483"/>
      <c r="N59" s="331" t="str">
        <f t="shared" si="4"/>
        <v>2.05.18</v>
      </c>
      <c r="O59" s="340">
        <v>235</v>
      </c>
      <c r="P59" s="281" t="s">
        <v>924</v>
      </c>
      <c r="S59" s="281" t="s">
        <v>967</v>
      </c>
    </row>
    <row r="60" spans="1:19" x14ac:dyDescent="0.25">
      <c r="B60" s="333" t="s">
        <v>23</v>
      </c>
      <c r="C60" s="334"/>
      <c r="D60" s="335"/>
      <c r="E60" s="334"/>
      <c r="F60" s="334"/>
      <c r="G60" s="334"/>
      <c r="H60" s="334"/>
      <c r="I60" s="336"/>
      <c r="J60" s="334"/>
      <c r="K60" s="334"/>
      <c r="L60" s="337"/>
      <c r="M60" s="338"/>
      <c r="N60" s="339">
        <v>2.06</v>
      </c>
      <c r="O60" s="329"/>
    </row>
    <row r="61" spans="1:19" x14ac:dyDescent="0.25">
      <c r="A61" s="250" t="s">
        <v>24</v>
      </c>
      <c r="B61" s="289" t="s">
        <v>25</v>
      </c>
      <c r="C61" s="283" t="s">
        <v>734</v>
      </c>
      <c r="D61" s="274">
        <v>11.6</v>
      </c>
      <c r="E61" s="280" t="s">
        <v>694</v>
      </c>
      <c r="F61" s="283"/>
      <c r="G61" s="273"/>
      <c r="H61" s="465"/>
      <c r="I61" s="330">
        <f t="shared" si="0"/>
        <v>0</v>
      </c>
      <c r="J61" s="275" t="s">
        <v>813</v>
      </c>
      <c r="K61" s="276" t="s">
        <v>26</v>
      </c>
      <c r="L61" s="277">
        <v>1</v>
      </c>
      <c r="M61" s="483"/>
      <c r="N61" s="331" t="str">
        <f t="shared" ref="N61:N67" si="5">CONCATENATE(LEFT($J61,1),".",LEFT($K61,2),".",RIGHT(TEXT($L61/100,"0.00"),2))</f>
        <v>2.06.01</v>
      </c>
      <c r="O61" s="340">
        <v>301</v>
      </c>
      <c r="P61" s="281"/>
      <c r="Q61" s="281" t="s">
        <v>985</v>
      </c>
      <c r="R61" s="281" t="s">
        <v>986</v>
      </c>
      <c r="S61" s="281" t="s">
        <v>986</v>
      </c>
    </row>
    <row r="62" spans="1:19" ht="26.4" x14ac:dyDescent="0.25">
      <c r="A62" s="250" t="s">
        <v>27</v>
      </c>
      <c r="B62" s="299" t="s">
        <v>28</v>
      </c>
      <c r="C62" s="283" t="s">
        <v>734</v>
      </c>
      <c r="D62" s="274">
        <v>9.4</v>
      </c>
      <c r="E62" s="280" t="s">
        <v>694</v>
      </c>
      <c r="F62" s="283"/>
      <c r="G62" s="273"/>
      <c r="H62" s="465"/>
      <c r="I62" s="330">
        <f t="shared" si="0"/>
        <v>0</v>
      </c>
      <c r="J62" s="275" t="s">
        <v>813</v>
      </c>
      <c r="K62" s="276" t="s">
        <v>26</v>
      </c>
      <c r="L62" s="277">
        <v>2</v>
      </c>
      <c r="M62" s="483"/>
      <c r="N62" s="331" t="str">
        <f t="shared" si="5"/>
        <v>2.06.02</v>
      </c>
      <c r="O62" s="340">
        <v>300</v>
      </c>
      <c r="P62" s="281"/>
      <c r="Q62" s="281" t="s">
        <v>983</v>
      </c>
      <c r="R62" s="281" t="s">
        <v>984</v>
      </c>
      <c r="S62" s="281" t="s">
        <v>984</v>
      </c>
    </row>
    <row r="63" spans="1:19" x14ac:dyDescent="0.25">
      <c r="A63" s="250" t="s">
        <v>29</v>
      </c>
      <c r="B63" s="289" t="s">
        <v>29</v>
      </c>
      <c r="C63" s="283" t="s">
        <v>30</v>
      </c>
      <c r="D63" s="274">
        <v>10</v>
      </c>
      <c r="E63" s="272"/>
      <c r="F63" s="270" t="s">
        <v>694</v>
      </c>
      <c r="G63" s="273"/>
      <c r="H63" s="273"/>
      <c r="I63" s="330">
        <f t="shared" si="0"/>
        <v>0</v>
      </c>
      <c r="J63" s="275" t="s">
        <v>813</v>
      </c>
      <c r="K63" s="276" t="s">
        <v>26</v>
      </c>
      <c r="L63" s="277">
        <v>3</v>
      </c>
      <c r="M63" s="483"/>
      <c r="N63" s="331" t="str">
        <f t="shared" si="5"/>
        <v>2.06.03</v>
      </c>
      <c r="O63" s="340">
        <v>202</v>
      </c>
      <c r="Q63" s="281" t="s">
        <v>981</v>
      </c>
      <c r="R63" s="281" t="s">
        <v>982</v>
      </c>
      <c r="S63" s="281" t="s">
        <v>982</v>
      </c>
    </row>
    <row r="64" spans="1:19" x14ac:dyDescent="0.25">
      <c r="A64" s="250" t="s">
        <v>31</v>
      </c>
      <c r="B64" s="289" t="s">
        <v>32</v>
      </c>
      <c r="C64" s="283" t="s">
        <v>30</v>
      </c>
      <c r="D64" s="274">
        <v>27</v>
      </c>
      <c r="E64" s="344"/>
      <c r="F64" s="270" t="s">
        <v>694</v>
      </c>
      <c r="G64" s="273"/>
      <c r="H64" s="273"/>
      <c r="I64" s="330">
        <f t="shared" si="0"/>
        <v>0</v>
      </c>
      <c r="J64" s="275" t="s">
        <v>813</v>
      </c>
      <c r="K64" s="276" t="s">
        <v>26</v>
      </c>
      <c r="L64" s="277">
        <v>4</v>
      </c>
      <c r="M64" s="422"/>
      <c r="N64" s="331" t="str">
        <f t="shared" si="5"/>
        <v>2.06.04</v>
      </c>
      <c r="O64" s="340">
        <v>201</v>
      </c>
      <c r="P64" s="281" t="s">
        <v>924</v>
      </c>
      <c r="S64" s="281" t="s">
        <v>987</v>
      </c>
    </row>
    <row r="65" spans="1:19" x14ac:dyDescent="0.25">
      <c r="A65" s="250" t="s">
        <v>33</v>
      </c>
      <c r="B65" s="289" t="s">
        <v>34</v>
      </c>
      <c r="C65" s="283" t="s">
        <v>734</v>
      </c>
      <c r="D65" s="274">
        <v>3</v>
      </c>
      <c r="E65" s="280" t="s">
        <v>694</v>
      </c>
      <c r="F65" s="283"/>
      <c r="G65" s="273"/>
      <c r="H65" s="465"/>
      <c r="I65" s="330">
        <f t="shared" si="0"/>
        <v>0</v>
      </c>
      <c r="J65" s="275" t="s">
        <v>813</v>
      </c>
      <c r="K65" s="276" t="s">
        <v>26</v>
      </c>
      <c r="L65" s="277">
        <v>11</v>
      </c>
      <c r="M65" s="483"/>
      <c r="N65" s="331" t="str">
        <f t="shared" si="5"/>
        <v>2.06.11</v>
      </c>
      <c r="O65" s="340">
        <v>302</v>
      </c>
      <c r="Q65" s="281" t="s">
        <v>988</v>
      </c>
      <c r="R65" s="281" t="s">
        <v>989</v>
      </c>
      <c r="S65" s="281" t="s">
        <v>989</v>
      </c>
    </row>
    <row r="66" spans="1:19" x14ac:dyDescent="0.25">
      <c r="A66" s="250" t="s">
        <v>35</v>
      </c>
      <c r="B66" s="289" t="s">
        <v>36</v>
      </c>
      <c r="C66" s="283" t="s">
        <v>734</v>
      </c>
      <c r="D66" s="274">
        <v>4.0999999999999996</v>
      </c>
      <c r="E66" s="280" t="s">
        <v>694</v>
      </c>
      <c r="F66" s="283"/>
      <c r="G66" s="273"/>
      <c r="H66" s="465"/>
      <c r="I66" s="330">
        <f t="shared" si="0"/>
        <v>0</v>
      </c>
      <c r="J66" s="275" t="s">
        <v>813</v>
      </c>
      <c r="K66" s="276" t="s">
        <v>26</v>
      </c>
      <c r="L66" s="277">
        <v>12</v>
      </c>
      <c r="M66" s="483"/>
      <c r="N66" s="331" t="str">
        <f t="shared" si="5"/>
        <v>2.06.12</v>
      </c>
      <c r="O66" s="340">
        <v>303</v>
      </c>
      <c r="Q66" s="281" t="s">
        <v>990</v>
      </c>
      <c r="R66" s="281" t="s">
        <v>991</v>
      </c>
      <c r="S66" s="281" t="s">
        <v>991</v>
      </c>
    </row>
    <row r="67" spans="1:19" x14ac:dyDescent="0.25">
      <c r="A67" s="250" t="s">
        <v>37</v>
      </c>
      <c r="B67" s="289" t="s">
        <v>38</v>
      </c>
      <c r="C67" s="283" t="s">
        <v>734</v>
      </c>
      <c r="D67" s="274">
        <v>3.4</v>
      </c>
      <c r="E67" s="280" t="s">
        <v>694</v>
      </c>
      <c r="F67" s="283"/>
      <c r="G67" s="273"/>
      <c r="H67" s="465"/>
      <c r="I67" s="330">
        <f t="shared" si="0"/>
        <v>0</v>
      </c>
      <c r="J67" s="275" t="s">
        <v>813</v>
      </c>
      <c r="K67" s="276" t="s">
        <v>26</v>
      </c>
      <c r="L67" s="277">
        <v>13</v>
      </c>
      <c r="M67" s="483"/>
      <c r="N67" s="331" t="str">
        <f t="shared" si="5"/>
        <v>2.06.13</v>
      </c>
      <c r="O67" s="340">
        <v>304</v>
      </c>
      <c r="Q67" s="281" t="s">
        <v>992</v>
      </c>
      <c r="R67" s="281" t="s">
        <v>993</v>
      </c>
      <c r="S67" s="281" t="s">
        <v>993</v>
      </c>
    </row>
    <row r="68" spans="1:19" x14ac:dyDescent="0.25">
      <c r="B68" s="333" t="s">
        <v>39</v>
      </c>
      <c r="C68" s="334"/>
      <c r="D68" s="335"/>
      <c r="E68" s="334"/>
      <c r="F68" s="334"/>
      <c r="G68" s="334"/>
      <c r="H68" s="334"/>
      <c r="I68" s="336"/>
      <c r="J68" s="334"/>
      <c r="K68" s="334"/>
      <c r="L68" s="337"/>
      <c r="M68" s="338"/>
      <c r="N68" s="339">
        <v>2.0699999999999998</v>
      </c>
      <c r="O68" s="329"/>
    </row>
    <row r="69" spans="1:19" x14ac:dyDescent="0.25">
      <c r="A69" s="250" t="s">
        <v>40</v>
      </c>
      <c r="B69" s="469" t="s">
        <v>40</v>
      </c>
      <c r="C69" s="470" t="s">
        <v>774</v>
      </c>
      <c r="D69" s="471">
        <v>409</v>
      </c>
      <c r="E69" s="472"/>
      <c r="F69" s="470" t="s">
        <v>694</v>
      </c>
      <c r="G69" s="473"/>
      <c r="H69" s="473"/>
      <c r="I69" s="474">
        <f t="shared" si="0"/>
        <v>0</v>
      </c>
      <c r="J69" s="475" t="s">
        <v>813</v>
      </c>
      <c r="K69" s="476" t="s">
        <v>41</v>
      </c>
      <c r="L69" s="477">
        <v>1</v>
      </c>
      <c r="M69" s="510" t="s">
        <v>593</v>
      </c>
      <c r="N69" s="478" t="str">
        <f t="shared" ref="N69:N76" si="6">CONCATENATE(LEFT($J69,1),".",LEFT($K69,2),".",RIGHT(TEXT($L69/100,"0.00"),2))</f>
        <v>2.07.01</v>
      </c>
      <c r="O69" s="340">
        <v>206</v>
      </c>
      <c r="Q69" s="281" t="s">
        <v>994</v>
      </c>
      <c r="R69" s="281" t="s">
        <v>995</v>
      </c>
      <c r="S69" s="281" t="s">
        <v>995</v>
      </c>
    </row>
    <row r="70" spans="1:19" x14ac:dyDescent="0.25">
      <c r="A70" s="250" t="s">
        <v>42</v>
      </c>
      <c r="B70" s="289" t="s">
        <v>42</v>
      </c>
      <c r="C70" s="283" t="s">
        <v>774</v>
      </c>
      <c r="D70" s="274">
        <v>244</v>
      </c>
      <c r="E70" s="283"/>
      <c r="F70" s="283" t="s">
        <v>694</v>
      </c>
      <c r="G70" s="273"/>
      <c r="H70" s="273"/>
      <c r="I70" s="330">
        <f t="shared" ref="I70:I132" si="7">IF(F70="Y",D70*G70*H70,D70*G70)</f>
        <v>0</v>
      </c>
      <c r="J70" s="275" t="s">
        <v>813</v>
      </c>
      <c r="K70" s="276" t="s">
        <v>41</v>
      </c>
      <c r="L70" s="277">
        <v>2</v>
      </c>
      <c r="M70" s="511"/>
      <c r="N70" s="331" t="str">
        <f t="shared" si="6"/>
        <v>2.07.02</v>
      </c>
      <c r="O70" s="340">
        <v>205</v>
      </c>
      <c r="Q70" s="281" t="s">
        <v>996</v>
      </c>
      <c r="R70" s="281" t="s">
        <v>997</v>
      </c>
      <c r="S70" s="281" t="s">
        <v>997</v>
      </c>
    </row>
    <row r="71" spans="1:19" x14ac:dyDescent="0.25">
      <c r="A71" s="250" t="s">
        <v>43</v>
      </c>
      <c r="B71" s="346" t="s">
        <v>43</v>
      </c>
      <c r="C71" s="347" t="s">
        <v>774</v>
      </c>
      <c r="D71" s="348">
        <v>180</v>
      </c>
      <c r="E71" s="347"/>
      <c r="F71" s="347" t="s">
        <v>694</v>
      </c>
      <c r="G71" s="349"/>
      <c r="H71" s="349"/>
      <c r="I71" s="350">
        <f t="shared" si="7"/>
        <v>0</v>
      </c>
      <c r="J71" s="351" t="s">
        <v>813</v>
      </c>
      <c r="K71" s="352" t="s">
        <v>41</v>
      </c>
      <c r="L71" s="353">
        <v>3</v>
      </c>
      <c r="M71" s="512"/>
      <c r="N71" s="354" t="str">
        <f t="shared" si="6"/>
        <v>2.07.03</v>
      </c>
      <c r="O71" s="340">
        <v>204</v>
      </c>
      <c r="Q71" s="281" t="s">
        <v>998</v>
      </c>
      <c r="R71" s="281" t="s">
        <v>999</v>
      </c>
      <c r="S71" s="281" t="s">
        <v>1122</v>
      </c>
    </row>
    <row r="72" spans="1:19" x14ac:dyDescent="0.25">
      <c r="A72" s="250" t="s">
        <v>44</v>
      </c>
      <c r="B72" s="289" t="s">
        <v>44</v>
      </c>
      <c r="C72" s="283" t="s">
        <v>45</v>
      </c>
      <c r="D72" s="274">
        <v>25</v>
      </c>
      <c r="E72" s="283"/>
      <c r="F72" s="283" t="s">
        <v>694</v>
      </c>
      <c r="G72" s="273"/>
      <c r="H72" s="276"/>
      <c r="I72" s="330">
        <f t="shared" si="7"/>
        <v>0</v>
      </c>
      <c r="J72" s="275" t="s">
        <v>813</v>
      </c>
      <c r="K72" s="276" t="s">
        <v>41</v>
      </c>
      <c r="L72" s="277">
        <v>4</v>
      </c>
      <c r="M72" s="483"/>
      <c r="N72" s="331" t="str">
        <f t="shared" si="6"/>
        <v>2.07.04</v>
      </c>
      <c r="O72" s="340">
        <v>203</v>
      </c>
      <c r="P72" s="281" t="s">
        <v>924</v>
      </c>
      <c r="S72" s="281" t="s">
        <v>1002</v>
      </c>
    </row>
    <row r="73" spans="1:19" x14ac:dyDescent="0.25">
      <c r="A73" s="250" t="s">
        <v>46</v>
      </c>
      <c r="B73" s="289" t="s">
        <v>46</v>
      </c>
      <c r="C73" s="283" t="s">
        <v>701</v>
      </c>
      <c r="D73" s="274">
        <v>8.8000000000000007</v>
      </c>
      <c r="E73" s="280" t="s">
        <v>694</v>
      </c>
      <c r="F73" s="283"/>
      <c r="G73" s="273"/>
      <c r="H73" s="465"/>
      <c r="I73" s="330">
        <f t="shared" si="7"/>
        <v>0</v>
      </c>
      <c r="J73" s="275" t="s">
        <v>813</v>
      </c>
      <c r="K73" s="276" t="s">
        <v>41</v>
      </c>
      <c r="L73" s="277">
        <v>5</v>
      </c>
      <c r="M73" s="483"/>
      <c r="N73" s="331" t="str">
        <f t="shared" si="6"/>
        <v>2.07.05</v>
      </c>
      <c r="O73" s="340">
        <v>320</v>
      </c>
      <c r="Q73" s="281" t="s">
        <v>1000</v>
      </c>
      <c r="R73" s="281" t="s">
        <v>1001</v>
      </c>
      <c r="S73" s="281" t="s">
        <v>1001</v>
      </c>
    </row>
    <row r="74" spans="1:19" x14ac:dyDescent="0.25">
      <c r="A74" s="250" t="s">
        <v>47</v>
      </c>
      <c r="B74" s="289" t="s">
        <v>47</v>
      </c>
      <c r="C74" s="283" t="s">
        <v>701</v>
      </c>
      <c r="D74" s="274">
        <v>24.5</v>
      </c>
      <c r="E74" s="280" t="s">
        <v>694</v>
      </c>
      <c r="F74" s="283"/>
      <c r="G74" s="273"/>
      <c r="H74" s="465"/>
      <c r="I74" s="330">
        <f t="shared" si="7"/>
        <v>0</v>
      </c>
      <c r="J74" s="275" t="s">
        <v>813</v>
      </c>
      <c r="K74" s="276" t="s">
        <v>41</v>
      </c>
      <c r="L74" s="277">
        <v>6</v>
      </c>
      <c r="M74" s="483"/>
      <c r="N74" s="331" t="str">
        <f t="shared" si="6"/>
        <v>2.07.06</v>
      </c>
      <c r="O74" s="340">
        <v>321</v>
      </c>
      <c r="Q74" s="281" t="s">
        <v>1003</v>
      </c>
      <c r="R74" s="281" t="s">
        <v>1004</v>
      </c>
      <c r="S74" s="281" t="s">
        <v>1004</v>
      </c>
    </row>
    <row r="75" spans="1:19" x14ac:dyDescent="0.25">
      <c r="A75" s="250" t="s">
        <v>48</v>
      </c>
      <c r="B75" s="289" t="s">
        <v>1133</v>
      </c>
      <c r="C75" s="283" t="s">
        <v>701</v>
      </c>
      <c r="D75" s="274">
        <v>110</v>
      </c>
      <c r="E75" s="280" t="s">
        <v>694</v>
      </c>
      <c r="F75" s="283"/>
      <c r="G75" s="273"/>
      <c r="H75" s="465"/>
      <c r="I75" s="330">
        <f t="shared" si="7"/>
        <v>0</v>
      </c>
      <c r="J75" s="275" t="s">
        <v>813</v>
      </c>
      <c r="K75" s="276" t="s">
        <v>41</v>
      </c>
      <c r="L75" s="277">
        <v>7</v>
      </c>
      <c r="M75" s="483"/>
      <c r="N75" s="331" t="str">
        <f t="shared" si="6"/>
        <v>2.07.07</v>
      </c>
      <c r="O75" s="340">
        <v>322</v>
      </c>
      <c r="Q75" s="281" t="s">
        <v>1005</v>
      </c>
      <c r="R75" s="281" t="s">
        <v>1006</v>
      </c>
      <c r="S75" s="281" t="s">
        <v>1123</v>
      </c>
    </row>
    <row r="76" spans="1:19" x14ac:dyDescent="0.25">
      <c r="A76" s="250" t="s">
        <v>49</v>
      </c>
      <c r="B76" s="289" t="s">
        <v>49</v>
      </c>
      <c r="C76" s="283" t="s">
        <v>701</v>
      </c>
      <c r="D76" s="274">
        <v>170</v>
      </c>
      <c r="E76" s="280" t="s">
        <v>694</v>
      </c>
      <c r="F76" s="283"/>
      <c r="G76" s="273"/>
      <c r="H76" s="465"/>
      <c r="I76" s="330">
        <f t="shared" si="7"/>
        <v>0</v>
      </c>
      <c r="J76" s="275" t="s">
        <v>813</v>
      </c>
      <c r="K76" s="276" t="s">
        <v>41</v>
      </c>
      <c r="L76" s="277">
        <v>8</v>
      </c>
      <c r="M76" s="483"/>
      <c r="N76" s="331" t="str">
        <f t="shared" si="6"/>
        <v>2.07.08</v>
      </c>
      <c r="O76" s="340">
        <v>323</v>
      </c>
      <c r="Q76" s="281" t="s">
        <v>1007</v>
      </c>
      <c r="R76" s="281" t="s">
        <v>1008</v>
      </c>
      <c r="S76" s="281" t="s">
        <v>1008</v>
      </c>
    </row>
    <row r="77" spans="1:19" x14ac:dyDescent="0.25">
      <c r="B77" s="333" t="s">
        <v>50</v>
      </c>
      <c r="C77" s="334"/>
      <c r="D77" s="335"/>
      <c r="E77" s="334"/>
      <c r="F77" s="334"/>
      <c r="G77" s="334"/>
      <c r="H77" s="334"/>
      <c r="I77" s="336"/>
      <c r="J77" s="334"/>
      <c r="K77" s="334"/>
      <c r="L77" s="337"/>
      <c r="M77" s="338"/>
      <c r="N77" s="339">
        <v>2.08</v>
      </c>
      <c r="O77" s="329"/>
    </row>
    <row r="78" spans="1:19" x14ac:dyDescent="0.25">
      <c r="A78" s="250" t="s">
        <v>51</v>
      </c>
      <c r="B78" s="469" t="s">
        <v>52</v>
      </c>
      <c r="C78" s="470" t="s">
        <v>774</v>
      </c>
      <c r="D78" s="471">
        <v>281</v>
      </c>
      <c r="E78" s="472"/>
      <c r="F78" s="470" t="s">
        <v>694</v>
      </c>
      <c r="G78" s="473"/>
      <c r="H78" s="473"/>
      <c r="I78" s="474">
        <f t="shared" si="7"/>
        <v>0</v>
      </c>
      <c r="J78" s="475" t="s">
        <v>813</v>
      </c>
      <c r="K78" s="476" t="s">
        <v>53</v>
      </c>
      <c r="L78" s="477">
        <v>1</v>
      </c>
      <c r="M78" s="510" t="s">
        <v>593</v>
      </c>
      <c r="N78" s="478" t="str">
        <f t="shared" ref="N78:N84" si="8">CONCATENATE(LEFT($J78,1),".",LEFT($K78,2),".",RIGHT(TEXT($L78/100,"0.00"),2))</f>
        <v>2.08.01</v>
      </c>
      <c r="O78" s="340">
        <v>209</v>
      </c>
      <c r="Q78" s="281" t="s">
        <v>1009</v>
      </c>
      <c r="R78" s="281" t="s">
        <v>1010</v>
      </c>
      <c r="S78" s="281" t="s">
        <v>1010</v>
      </c>
    </row>
    <row r="79" spans="1:19" x14ac:dyDescent="0.25">
      <c r="A79" s="250" t="s">
        <v>54</v>
      </c>
      <c r="B79" s="289" t="s">
        <v>54</v>
      </c>
      <c r="C79" s="283" t="s">
        <v>774</v>
      </c>
      <c r="D79" s="274">
        <v>250</v>
      </c>
      <c r="E79" s="283"/>
      <c r="F79" s="283" t="s">
        <v>694</v>
      </c>
      <c r="G79" s="273"/>
      <c r="H79" s="273"/>
      <c r="I79" s="330">
        <f t="shared" si="7"/>
        <v>0</v>
      </c>
      <c r="J79" s="275" t="s">
        <v>813</v>
      </c>
      <c r="K79" s="276" t="s">
        <v>53</v>
      </c>
      <c r="L79" s="277">
        <v>2</v>
      </c>
      <c r="M79" s="511"/>
      <c r="N79" s="331" t="str">
        <f t="shared" si="8"/>
        <v>2.08.02</v>
      </c>
      <c r="O79" s="340">
        <v>208</v>
      </c>
      <c r="P79" s="281" t="s">
        <v>924</v>
      </c>
      <c r="S79" s="281" t="s">
        <v>902</v>
      </c>
    </row>
    <row r="80" spans="1:19" x14ac:dyDescent="0.25">
      <c r="A80" s="250" t="s">
        <v>55</v>
      </c>
      <c r="B80" s="346" t="s">
        <v>56</v>
      </c>
      <c r="C80" s="347" t="s">
        <v>774</v>
      </c>
      <c r="D80" s="348">
        <v>250</v>
      </c>
      <c r="E80" s="347"/>
      <c r="F80" s="347" t="s">
        <v>694</v>
      </c>
      <c r="G80" s="349"/>
      <c r="H80" s="349"/>
      <c r="I80" s="350">
        <f t="shared" si="7"/>
        <v>0</v>
      </c>
      <c r="J80" s="351" t="s">
        <v>813</v>
      </c>
      <c r="K80" s="352" t="s">
        <v>53</v>
      </c>
      <c r="L80" s="353">
        <v>3</v>
      </c>
      <c r="M80" s="512"/>
      <c r="N80" s="354" t="str">
        <f t="shared" si="8"/>
        <v>2.08.03</v>
      </c>
      <c r="O80" s="340">
        <v>207</v>
      </c>
      <c r="Q80" s="281" t="s">
        <v>1011</v>
      </c>
      <c r="R80" s="281" t="s">
        <v>1012</v>
      </c>
      <c r="S80" s="281" t="s">
        <v>902</v>
      </c>
    </row>
    <row r="81" spans="1:19" x14ac:dyDescent="0.25">
      <c r="A81" s="250" t="s">
        <v>57</v>
      </c>
      <c r="B81" s="289" t="s">
        <v>57</v>
      </c>
      <c r="C81" s="283" t="s">
        <v>701</v>
      </c>
      <c r="D81" s="274">
        <v>22.5</v>
      </c>
      <c r="E81" s="280" t="s">
        <v>694</v>
      </c>
      <c r="F81" s="283"/>
      <c r="G81" s="273"/>
      <c r="H81" s="465"/>
      <c r="I81" s="330">
        <f t="shared" si="7"/>
        <v>0</v>
      </c>
      <c r="J81" s="275" t="s">
        <v>813</v>
      </c>
      <c r="K81" s="276" t="s">
        <v>53</v>
      </c>
      <c r="L81" s="277">
        <v>11</v>
      </c>
      <c r="M81" s="483"/>
      <c r="N81" s="331" t="str">
        <f t="shared" si="8"/>
        <v>2.08.11</v>
      </c>
      <c r="O81" s="340">
        <v>324</v>
      </c>
      <c r="Q81" s="281" t="s">
        <v>1013</v>
      </c>
      <c r="R81" s="281" t="s">
        <v>1014</v>
      </c>
      <c r="S81" s="281" t="s">
        <v>1014</v>
      </c>
    </row>
    <row r="82" spans="1:19" x14ac:dyDescent="0.25">
      <c r="A82" s="250" t="s">
        <v>58</v>
      </c>
      <c r="B82" s="289" t="s">
        <v>58</v>
      </c>
      <c r="C82" s="283" t="s">
        <v>701</v>
      </c>
      <c r="D82" s="274">
        <v>3.3</v>
      </c>
      <c r="E82" s="280" t="s">
        <v>694</v>
      </c>
      <c r="F82" s="283"/>
      <c r="G82" s="273"/>
      <c r="H82" s="465"/>
      <c r="I82" s="330">
        <f t="shared" si="7"/>
        <v>0</v>
      </c>
      <c r="J82" s="275" t="s">
        <v>813</v>
      </c>
      <c r="K82" s="276" t="s">
        <v>53</v>
      </c>
      <c r="L82" s="277">
        <v>12</v>
      </c>
      <c r="M82" s="483"/>
      <c r="N82" s="331" t="str">
        <f t="shared" si="8"/>
        <v>2.08.12</v>
      </c>
      <c r="O82" s="340">
        <v>325</v>
      </c>
      <c r="P82" s="281" t="s">
        <v>924</v>
      </c>
      <c r="S82" s="281" t="s">
        <v>1015</v>
      </c>
    </row>
    <row r="83" spans="1:19" x14ac:dyDescent="0.25">
      <c r="A83" s="250" t="s">
        <v>59</v>
      </c>
      <c r="B83" s="289" t="s">
        <v>59</v>
      </c>
      <c r="C83" s="283" t="s">
        <v>701</v>
      </c>
      <c r="D83" s="274">
        <v>36</v>
      </c>
      <c r="E83" s="280" t="s">
        <v>694</v>
      </c>
      <c r="F83" s="283"/>
      <c r="G83" s="273"/>
      <c r="H83" s="465"/>
      <c r="I83" s="330">
        <f t="shared" si="7"/>
        <v>0</v>
      </c>
      <c r="J83" s="275" t="s">
        <v>813</v>
      </c>
      <c r="K83" s="276" t="s">
        <v>53</v>
      </c>
      <c r="L83" s="277">
        <v>13</v>
      </c>
      <c r="M83" s="483"/>
      <c r="N83" s="331" t="str">
        <f t="shared" si="8"/>
        <v>2.08.13</v>
      </c>
      <c r="O83" s="340">
        <v>326</v>
      </c>
      <c r="P83" s="281" t="s">
        <v>924</v>
      </c>
      <c r="S83" s="281" t="s">
        <v>1016</v>
      </c>
    </row>
    <row r="84" spans="1:19" x14ac:dyDescent="0.25">
      <c r="A84" s="250" t="s">
        <v>60</v>
      </c>
      <c r="B84" s="289" t="s">
        <v>60</v>
      </c>
      <c r="C84" s="283" t="s">
        <v>701</v>
      </c>
      <c r="D84" s="274">
        <v>17</v>
      </c>
      <c r="E84" s="280" t="s">
        <v>694</v>
      </c>
      <c r="F84" s="283"/>
      <c r="G84" s="273"/>
      <c r="H84" s="465"/>
      <c r="I84" s="330">
        <f t="shared" si="7"/>
        <v>0</v>
      </c>
      <c r="J84" s="275" t="s">
        <v>813</v>
      </c>
      <c r="K84" s="276" t="s">
        <v>53</v>
      </c>
      <c r="L84" s="277">
        <v>14</v>
      </c>
      <c r="M84" s="483"/>
      <c r="N84" s="331" t="str">
        <f t="shared" si="8"/>
        <v>2.08.14</v>
      </c>
      <c r="O84" s="340">
        <v>327</v>
      </c>
      <c r="P84" s="281" t="s">
        <v>924</v>
      </c>
      <c r="S84" s="281" t="s">
        <v>1017</v>
      </c>
    </row>
    <row r="85" spans="1:19" x14ac:dyDescent="0.25">
      <c r="B85" s="333" t="s">
        <v>61</v>
      </c>
      <c r="C85" s="334"/>
      <c r="D85" s="335"/>
      <c r="E85" s="334"/>
      <c r="F85" s="334"/>
      <c r="G85" s="334"/>
      <c r="H85" s="334"/>
      <c r="I85" s="336"/>
      <c r="J85" s="334"/>
      <c r="K85" s="334"/>
      <c r="L85" s="337"/>
      <c r="M85" s="338"/>
      <c r="N85" s="339">
        <v>2.09</v>
      </c>
      <c r="O85" s="329"/>
    </row>
    <row r="86" spans="1:19" x14ac:dyDescent="0.25">
      <c r="A86" s="250" t="s">
        <v>62</v>
      </c>
      <c r="B86" s="289" t="s">
        <v>62</v>
      </c>
      <c r="C86" s="283" t="s">
        <v>774</v>
      </c>
      <c r="D86" s="274">
        <v>517</v>
      </c>
      <c r="E86" s="280"/>
      <c r="F86" s="283" t="s">
        <v>694</v>
      </c>
      <c r="G86" s="273"/>
      <c r="H86" s="273"/>
      <c r="I86" s="330">
        <f t="shared" si="7"/>
        <v>0</v>
      </c>
      <c r="J86" s="275" t="s">
        <v>813</v>
      </c>
      <c r="K86" s="276" t="s">
        <v>63</v>
      </c>
      <c r="L86" s="277">
        <v>1</v>
      </c>
      <c r="M86" s="510" t="s">
        <v>593</v>
      </c>
      <c r="N86" s="331" t="str">
        <f>CONCATENATE(LEFT($J86,1),".",LEFT($K86,2),".",RIGHT(TEXT($L86/100,"0.00"),2))</f>
        <v>2.09.01</v>
      </c>
      <c r="O86" s="340">
        <v>248</v>
      </c>
      <c r="Q86" s="281" t="s">
        <v>1018</v>
      </c>
      <c r="R86" s="281" t="s">
        <v>1019</v>
      </c>
      <c r="S86" s="281" t="s">
        <v>1019</v>
      </c>
    </row>
    <row r="87" spans="1:19" x14ac:dyDescent="0.25">
      <c r="A87" s="250" t="s">
        <v>64</v>
      </c>
      <c r="B87" s="289" t="s">
        <v>64</v>
      </c>
      <c r="C87" s="283" t="s">
        <v>774</v>
      </c>
      <c r="D87" s="274">
        <v>450</v>
      </c>
      <c r="E87" s="280"/>
      <c r="F87" s="283" t="s">
        <v>694</v>
      </c>
      <c r="G87" s="273"/>
      <c r="H87" s="273"/>
      <c r="I87" s="330">
        <f t="shared" si="7"/>
        <v>0</v>
      </c>
      <c r="J87" s="275" t="s">
        <v>813</v>
      </c>
      <c r="K87" s="276" t="s">
        <v>63</v>
      </c>
      <c r="L87" s="277">
        <v>2</v>
      </c>
      <c r="M87" s="511"/>
      <c r="N87" s="331" t="str">
        <f>CONCATENATE(LEFT($J87,1),".",LEFT($K87,2),".",RIGHT(TEXT($L87/100,"0.00"),2))</f>
        <v>2.09.02</v>
      </c>
      <c r="O87" s="340">
        <v>249</v>
      </c>
      <c r="P87" s="281" t="s">
        <v>924</v>
      </c>
      <c r="S87" s="281" t="s">
        <v>911</v>
      </c>
    </row>
    <row r="88" spans="1:19" x14ac:dyDescent="0.25">
      <c r="A88" s="250" t="s">
        <v>65</v>
      </c>
      <c r="B88" s="289" t="s">
        <v>65</v>
      </c>
      <c r="C88" s="283" t="s">
        <v>774</v>
      </c>
      <c r="D88" s="274">
        <v>200</v>
      </c>
      <c r="E88" s="283"/>
      <c r="F88" s="283" t="s">
        <v>694</v>
      </c>
      <c r="G88" s="273"/>
      <c r="H88" s="273"/>
      <c r="I88" s="330">
        <f t="shared" si="7"/>
        <v>0</v>
      </c>
      <c r="J88" s="275" t="s">
        <v>813</v>
      </c>
      <c r="K88" s="276" t="s">
        <v>63</v>
      </c>
      <c r="L88" s="277">
        <v>3</v>
      </c>
      <c r="M88" s="511"/>
      <c r="N88" s="331" t="str">
        <f>CONCATENATE(LEFT($J88,1),".",LEFT($K88,2),".",RIGHT(TEXT($L88/100,"0.00"),2))</f>
        <v>2.09.03</v>
      </c>
      <c r="O88" s="340">
        <v>247</v>
      </c>
      <c r="P88" s="281" t="s">
        <v>924</v>
      </c>
      <c r="S88" s="281" t="s">
        <v>857</v>
      </c>
    </row>
    <row r="89" spans="1:19" x14ac:dyDescent="0.25">
      <c r="A89" s="250" t="s">
        <v>66</v>
      </c>
      <c r="B89" s="289" t="s">
        <v>66</v>
      </c>
      <c r="C89" s="283" t="s">
        <v>774</v>
      </c>
      <c r="D89" s="274">
        <v>274</v>
      </c>
      <c r="E89" s="283"/>
      <c r="F89" s="283" t="s">
        <v>694</v>
      </c>
      <c r="G89" s="273"/>
      <c r="H89" s="273"/>
      <c r="I89" s="330">
        <f t="shared" si="7"/>
        <v>0</v>
      </c>
      <c r="J89" s="275" t="s">
        <v>813</v>
      </c>
      <c r="K89" s="276" t="s">
        <v>63</v>
      </c>
      <c r="L89" s="277">
        <v>4</v>
      </c>
      <c r="M89" s="512"/>
      <c r="N89" s="331" t="str">
        <f>CONCATENATE(LEFT($J89,1),".",LEFT($K89,2),".",RIGHT(TEXT($L89/100,"0.00"),2))</f>
        <v>2.09.04</v>
      </c>
      <c r="O89" s="340">
        <v>246</v>
      </c>
      <c r="Q89" s="281" t="s">
        <v>1020</v>
      </c>
      <c r="R89" s="281" t="s">
        <v>1021</v>
      </c>
      <c r="S89" s="281" t="s">
        <v>1021</v>
      </c>
    </row>
    <row r="90" spans="1:19" x14ac:dyDescent="0.25">
      <c r="B90" s="333" t="s">
        <v>67</v>
      </c>
      <c r="C90" s="334"/>
      <c r="D90" s="335"/>
      <c r="E90" s="334"/>
      <c r="F90" s="334"/>
      <c r="G90" s="334"/>
      <c r="H90" s="334"/>
      <c r="I90" s="336"/>
      <c r="J90" s="334"/>
      <c r="K90" s="334"/>
      <c r="L90" s="337"/>
      <c r="M90" s="338"/>
      <c r="N90" s="339" t="s">
        <v>68</v>
      </c>
      <c r="O90" s="329"/>
    </row>
    <row r="91" spans="1:19" x14ac:dyDescent="0.25">
      <c r="A91" s="250" t="s">
        <v>69</v>
      </c>
      <c r="B91" s="289" t="s">
        <v>70</v>
      </c>
      <c r="C91" s="283" t="s">
        <v>817</v>
      </c>
      <c r="D91" s="274">
        <v>5</v>
      </c>
      <c r="E91" s="280" t="s">
        <v>694</v>
      </c>
      <c r="F91" s="283"/>
      <c r="G91" s="273"/>
      <c r="H91" s="465"/>
      <c r="I91" s="330">
        <f t="shared" si="7"/>
        <v>0</v>
      </c>
      <c r="J91" s="275" t="s">
        <v>813</v>
      </c>
      <c r="K91" s="276" t="s">
        <v>71</v>
      </c>
      <c r="L91" s="277">
        <v>1</v>
      </c>
      <c r="M91" s="483"/>
      <c r="N91" s="331" t="str">
        <f t="shared" ref="N91:N102" si="9">CONCATENATE(LEFT($J91,1),".",LEFT($K91,2),".",RIGHT(TEXT($L91/100,"0.00"),2))</f>
        <v>2.10.01</v>
      </c>
      <c r="O91" s="340">
        <v>344</v>
      </c>
      <c r="P91" s="281" t="s">
        <v>924</v>
      </c>
      <c r="S91" s="281" t="s">
        <v>1066</v>
      </c>
    </row>
    <row r="92" spans="1:19" x14ac:dyDescent="0.25">
      <c r="A92" s="250" t="s">
        <v>72</v>
      </c>
      <c r="B92" s="289" t="s">
        <v>73</v>
      </c>
      <c r="C92" s="283" t="s">
        <v>817</v>
      </c>
      <c r="D92" s="274">
        <v>3</v>
      </c>
      <c r="E92" s="280" t="s">
        <v>694</v>
      </c>
      <c r="F92" s="283"/>
      <c r="G92" s="273"/>
      <c r="H92" s="465"/>
      <c r="I92" s="330">
        <f t="shared" si="7"/>
        <v>0</v>
      </c>
      <c r="J92" s="275" t="s">
        <v>813</v>
      </c>
      <c r="K92" s="276" t="s">
        <v>71</v>
      </c>
      <c r="L92" s="277">
        <v>2</v>
      </c>
      <c r="M92" s="483"/>
      <c r="N92" s="331" t="str">
        <f t="shared" si="9"/>
        <v>2.10.02</v>
      </c>
      <c r="O92" s="340">
        <v>345</v>
      </c>
      <c r="P92" s="281" t="s">
        <v>924</v>
      </c>
      <c r="S92" s="281" t="s">
        <v>1067</v>
      </c>
    </row>
    <row r="93" spans="1:19" x14ac:dyDescent="0.25">
      <c r="A93" s="250" t="s">
        <v>74</v>
      </c>
      <c r="B93" s="289" t="s">
        <v>75</v>
      </c>
      <c r="C93" s="283" t="s">
        <v>817</v>
      </c>
      <c r="D93" s="274">
        <v>3.5</v>
      </c>
      <c r="E93" s="280" t="s">
        <v>694</v>
      </c>
      <c r="F93" s="283"/>
      <c r="G93" s="273"/>
      <c r="H93" s="465"/>
      <c r="I93" s="330">
        <f t="shared" si="7"/>
        <v>0</v>
      </c>
      <c r="J93" s="275" t="s">
        <v>813</v>
      </c>
      <c r="K93" s="276" t="s">
        <v>71</v>
      </c>
      <c r="L93" s="277">
        <v>3</v>
      </c>
      <c r="M93" s="483"/>
      <c r="N93" s="331" t="str">
        <f t="shared" si="9"/>
        <v>2.10.03</v>
      </c>
      <c r="O93" s="340">
        <v>346</v>
      </c>
      <c r="P93" s="281" t="s">
        <v>924</v>
      </c>
      <c r="S93" s="281" t="s">
        <v>1030</v>
      </c>
    </row>
    <row r="94" spans="1:19" x14ac:dyDescent="0.25">
      <c r="A94" s="250" t="s">
        <v>76</v>
      </c>
      <c r="B94" s="289" t="s">
        <v>77</v>
      </c>
      <c r="C94" s="283" t="s">
        <v>817</v>
      </c>
      <c r="D94" s="274">
        <v>1.25</v>
      </c>
      <c r="E94" s="280" t="s">
        <v>694</v>
      </c>
      <c r="F94" s="283"/>
      <c r="G94" s="273"/>
      <c r="H94" s="465"/>
      <c r="I94" s="330">
        <f t="shared" si="7"/>
        <v>0</v>
      </c>
      <c r="J94" s="275" t="s">
        <v>813</v>
      </c>
      <c r="K94" s="276" t="s">
        <v>71</v>
      </c>
      <c r="L94" s="277">
        <v>4</v>
      </c>
      <c r="M94" s="483"/>
      <c r="N94" s="331" t="str">
        <f t="shared" si="9"/>
        <v>2.10.04</v>
      </c>
      <c r="O94" s="340">
        <v>347</v>
      </c>
      <c r="P94" s="281" t="s">
        <v>924</v>
      </c>
      <c r="S94" s="281" t="s">
        <v>1068</v>
      </c>
    </row>
    <row r="95" spans="1:19" x14ac:dyDescent="0.25">
      <c r="A95" s="250" t="s">
        <v>78</v>
      </c>
      <c r="B95" s="289" t="s">
        <v>79</v>
      </c>
      <c r="C95" s="283" t="s">
        <v>80</v>
      </c>
      <c r="D95" s="274">
        <v>103</v>
      </c>
      <c r="E95" s="283"/>
      <c r="F95" s="283" t="s">
        <v>694</v>
      </c>
      <c r="G95" s="273"/>
      <c r="H95" s="273"/>
      <c r="I95" s="330">
        <f t="shared" si="7"/>
        <v>0</v>
      </c>
      <c r="J95" s="275" t="s">
        <v>813</v>
      </c>
      <c r="K95" s="276" t="s">
        <v>71</v>
      </c>
      <c r="L95" s="277">
        <v>5</v>
      </c>
      <c r="M95" s="483"/>
      <c r="N95" s="331" t="str">
        <f t="shared" si="9"/>
        <v>2.10.05</v>
      </c>
      <c r="O95" s="340">
        <v>250</v>
      </c>
      <c r="Q95" s="281" t="s">
        <v>1022</v>
      </c>
      <c r="R95" s="281" t="s">
        <v>1023</v>
      </c>
      <c r="S95" s="281" t="s">
        <v>1023</v>
      </c>
    </row>
    <row r="96" spans="1:19" x14ac:dyDescent="0.25">
      <c r="A96" s="250" t="s">
        <v>81</v>
      </c>
      <c r="B96" s="289" t="s">
        <v>82</v>
      </c>
      <c r="C96" s="283" t="s">
        <v>80</v>
      </c>
      <c r="D96" s="274">
        <v>183</v>
      </c>
      <c r="E96" s="283"/>
      <c r="F96" s="283" t="s">
        <v>694</v>
      </c>
      <c r="G96" s="273"/>
      <c r="H96" s="273"/>
      <c r="I96" s="330">
        <f t="shared" si="7"/>
        <v>0</v>
      </c>
      <c r="J96" s="275" t="s">
        <v>813</v>
      </c>
      <c r="K96" s="276" t="s">
        <v>71</v>
      </c>
      <c r="L96" s="277">
        <v>6</v>
      </c>
      <c r="M96" s="483"/>
      <c r="N96" s="331" t="str">
        <f t="shared" si="9"/>
        <v>2.10.06</v>
      </c>
      <c r="O96" s="340">
        <v>251</v>
      </c>
      <c r="Q96" s="281" t="s">
        <v>1024</v>
      </c>
      <c r="R96" s="281" t="s">
        <v>1025</v>
      </c>
      <c r="S96" s="281" t="s">
        <v>1025</v>
      </c>
    </row>
    <row r="97" spans="1:19" x14ac:dyDescent="0.25">
      <c r="A97" s="250" t="s">
        <v>83</v>
      </c>
      <c r="B97" s="289" t="s">
        <v>84</v>
      </c>
      <c r="C97" s="283" t="s">
        <v>817</v>
      </c>
      <c r="D97" s="274">
        <v>3.5</v>
      </c>
      <c r="E97" s="280" t="s">
        <v>694</v>
      </c>
      <c r="F97" s="283"/>
      <c r="G97" s="273"/>
      <c r="H97" s="465"/>
      <c r="I97" s="330">
        <f t="shared" si="7"/>
        <v>0</v>
      </c>
      <c r="J97" s="275" t="s">
        <v>813</v>
      </c>
      <c r="K97" s="276" t="s">
        <v>71</v>
      </c>
      <c r="L97" s="277">
        <v>7</v>
      </c>
      <c r="M97" s="483"/>
      <c r="N97" s="331" t="str">
        <f t="shared" si="9"/>
        <v>2.10.07</v>
      </c>
      <c r="O97" s="340">
        <v>340</v>
      </c>
      <c r="P97" s="281" t="s">
        <v>924</v>
      </c>
      <c r="S97" s="281" t="s">
        <v>1030</v>
      </c>
    </row>
    <row r="98" spans="1:19" x14ac:dyDescent="0.25">
      <c r="A98" s="250" t="s">
        <v>85</v>
      </c>
      <c r="B98" s="289" t="s">
        <v>86</v>
      </c>
      <c r="C98" s="283" t="s">
        <v>817</v>
      </c>
      <c r="D98" s="274">
        <v>2.75</v>
      </c>
      <c r="E98" s="280" t="s">
        <v>694</v>
      </c>
      <c r="F98" s="283"/>
      <c r="G98" s="273"/>
      <c r="H98" s="465"/>
      <c r="I98" s="330">
        <f t="shared" si="7"/>
        <v>0</v>
      </c>
      <c r="J98" s="275" t="s">
        <v>813</v>
      </c>
      <c r="K98" s="276" t="s">
        <v>71</v>
      </c>
      <c r="L98" s="277">
        <v>8</v>
      </c>
      <c r="M98" s="483"/>
      <c r="N98" s="331" t="str">
        <f t="shared" si="9"/>
        <v>2.10.08</v>
      </c>
      <c r="O98" s="340">
        <v>341</v>
      </c>
      <c r="P98" s="281" t="s">
        <v>924</v>
      </c>
      <c r="S98" s="281" t="s">
        <v>1031</v>
      </c>
    </row>
    <row r="99" spans="1:19" x14ac:dyDescent="0.25">
      <c r="A99" s="268" t="s">
        <v>87</v>
      </c>
      <c r="B99" s="269" t="s">
        <v>87</v>
      </c>
      <c r="C99" s="270" t="s">
        <v>88</v>
      </c>
      <c r="D99" s="271">
        <v>100</v>
      </c>
      <c r="E99" s="280" t="s">
        <v>694</v>
      </c>
      <c r="F99" s="270"/>
      <c r="G99" s="273"/>
      <c r="H99" s="465"/>
      <c r="I99" s="330">
        <f t="shared" si="7"/>
        <v>0</v>
      </c>
      <c r="J99" s="275" t="s">
        <v>813</v>
      </c>
      <c r="K99" s="276" t="s">
        <v>71</v>
      </c>
      <c r="L99" s="277">
        <v>9</v>
      </c>
      <c r="M99" s="483"/>
      <c r="N99" s="331" t="str">
        <f t="shared" si="9"/>
        <v>2.10.09</v>
      </c>
      <c r="O99" s="332">
        <v>103</v>
      </c>
      <c r="P99" s="281" t="s">
        <v>924</v>
      </c>
      <c r="S99" s="250" t="s">
        <v>1124</v>
      </c>
    </row>
    <row r="100" spans="1:19" x14ac:dyDescent="0.25">
      <c r="A100" s="250" t="s">
        <v>89</v>
      </c>
      <c r="B100" s="289" t="s">
        <v>89</v>
      </c>
      <c r="C100" s="283" t="s">
        <v>774</v>
      </c>
      <c r="D100" s="274">
        <v>380</v>
      </c>
      <c r="E100" s="280"/>
      <c r="F100" s="283" t="s">
        <v>694</v>
      </c>
      <c r="G100" s="273"/>
      <c r="H100" s="273"/>
      <c r="I100" s="330">
        <f t="shared" si="7"/>
        <v>0</v>
      </c>
      <c r="J100" s="275" t="s">
        <v>813</v>
      </c>
      <c r="K100" s="276" t="s">
        <v>71</v>
      </c>
      <c r="L100" s="277">
        <v>11</v>
      </c>
      <c r="M100" s="483"/>
      <c r="N100" s="331" t="str">
        <f t="shared" si="9"/>
        <v>2.10.11</v>
      </c>
      <c r="O100" s="340">
        <v>254</v>
      </c>
      <c r="Q100" s="281" t="s">
        <v>1026</v>
      </c>
      <c r="R100" s="281" t="s">
        <v>1027</v>
      </c>
      <c r="S100" s="281" t="s">
        <v>1125</v>
      </c>
    </row>
    <row r="101" spans="1:19" x14ac:dyDescent="0.25">
      <c r="A101" s="250" t="s">
        <v>90</v>
      </c>
      <c r="B101" s="289" t="s">
        <v>90</v>
      </c>
      <c r="C101" s="283" t="s">
        <v>774</v>
      </c>
      <c r="D101" s="274">
        <v>60</v>
      </c>
      <c r="E101" s="283"/>
      <c r="F101" s="283" t="s">
        <v>694</v>
      </c>
      <c r="G101" s="273"/>
      <c r="H101" s="273"/>
      <c r="I101" s="330">
        <f t="shared" si="7"/>
        <v>0</v>
      </c>
      <c r="J101" s="275" t="s">
        <v>813</v>
      </c>
      <c r="K101" s="276" t="s">
        <v>71</v>
      </c>
      <c r="L101" s="277">
        <v>12</v>
      </c>
      <c r="M101" s="483"/>
      <c r="N101" s="331" t="str">
        <f t="shared" si="9"/>
        <v>2.10.12</v>
      </c>
      <c r="O101" s="340">
        <v>253</v>
      </c>
      <c r="P101" s="281" t="s">
        <v>924</v>
      </c>
      <c r="S101" s="281" t="s">
        <v>906</v>
      </c>
    </row>
    <row r="102" spans="1:19" x14ac:dyDescent="0.25">
      <c r="A102" s="250" t="s">
        <v>91</v>
      </c>
      <c r="B102" s="289" t="s">
        <v>91</v>
      </c>
      <c r="C102" s="283" t="s">
        <v>774</v>
      </c>
      <c r="D102" s="274">
        <v>78</v>
      </c>
      <c r="E102" s="283"/>
      <c r="F102" s="283" t="s">
        <v>694</v>
      </c>
      <c r="G102" s="273"/>
      <c r="H102" s="273"/>
      <c r="I102" s="330">
        <f t="shared" si="7"/>
        <v>0</v>
      </c>
      <c r="J102" s="275" t="s">
        <v>813</v>
      </c>
      <c r="K102" s="276" t="s">
        <v>71</v>
      </c>
      <c r="L102" s="277">
        <v>13</v>
      </c>
      <c r="M102" s="483"/>
      <c r="N102" s="331" t="str">
        <f t="shared" si="9"/>
        <v>2.10.13</v>
      </c>
      <c r="O102" s="340">
        <v>252</v>
      </c>
      <c r="Q102" s="281" t="s">
        <v>1028</v>
      </c>
      <c r="R102" s="281" t="s">
        <v>1029</v>
      </c>
      <c r="S102" s="281" t="s">
        <v>1029</v>
      </c>
    </row>
    <row r="103" spans="1:19" x14ac:dyDescent="0.25">
      <c r="B103" s="333" t="s">
        <v>92</v>
      </c>
      <c r="C103" s="334"/>
      <c r="D103" s="335"/>
      <c r="E103" s="334"/>
      <c r="F103" s="334"/>
      <c r="G103" s="334"/>
      <c r="H103" s="334"/>
      <c r="I103" s="336"/>
      <c r="J103" s="334"/>
      <c r="K103" s="334"/>
      <c r="L103" s="337"/>
      <c r="M103" s="338"/>
      <c r="N103" s="339">
        <v>2.11</v>
      </c>
      <c r="O103" s="329"/>
    </row>
    <row r="104" spans="1:19" x14ac:dyDescent="0.25">
      <c r="A104" s="250" t="s">
        <v>93</v>
      </c>
      <c r="B104" s="289" t="s">
        <v>94</v>
      </c>
      <c r="C104" s="283" t="s">
        <v>701</v>
      </c>
      <c r="D104" s="274">
        <v>28.5</v>
      </c>
      <c r="E104" s="280" t="s">
        <v>694</v>
      </c>
      <c r="F104" s="283"/>
      <c r="G104" s="273"/>
      <c r="H104" s="465"/>
      <c r="I104" s="330">
        <f t="shared" si="7"/>
        <v>0</v>
      </c>
      <c r="J104" s="275" t="s">
        <v>813</v>
      </c>
      <c r="K104" s="276" t="s">
        <v>95</v>
      </c>
      <c r="L104" s="277">
        <v>1</v>
      </c>
      <c r="M104" s="483"/>
      <c r="N104" s="331" t="str">
        <f t="shared" ref="N104:N115" si="10">CONCATENATE(LEFT($J104,1),".",LEFT($K104,2),".",RIGHT(TEXT($L104/100,"0.00"),2))</f>
        <v>2.11.01</v>
      </c>
      <c r="O104" s="340">
        <v>368</v>
      </c>
      <c r="Q104" s="281" t="s">
        <v>1032</v>
      </c>
      <c r="R104" s="281" t="s">
        <v>1033</v>
      </c>
      <c r="S104" s="281" t="s">
        <v>1033</v>
      </c>
    </row>
    <row r="105" spans="1:19" x14ac:dyDescent="0.25">
      <c r="A105" s="268" t="s">
        <v>96</v>
      </c>
      <c r="B105" s="269" t="s">
        <v>96</v>
      </c>
      <c r="C105" s="270" t="s">
        <v>701</v>
      </c>
      <c r="D105" s="271">
        <v>50</v>
      </c>
      <c r="E105" s="280" t="s">
        <v>694</v>
      </c>
      <c r="F105" s="270"/>
      <c r="G105" s="273"/>
      <c r="H105" s="465"/>
      <c r="I105" s="330">
        <f t="shared" si="7"/>
        <v>0</v>
      </c>
      <c r="J105" s="275" t="s">
        <v>813</v>
      </c>
      <c r="K105" s="276" t="s">
        <v>95</v>
      </c>
      <c r="L105" s="277">
        <v>2</v>
      </c>
      <c r="M105" s="483"/>
      <c r="N105" s="331" t="str">
        <f t="shared" si="10"/>
        <v>2.11.02</v>
      </c>
      <c r="O105" s="332">
        <v>97</v>
      </c>
      <c r="P105" s="281" t="s">
        <v>924</v>
      </c>
      <c r="S105" s="281" t="s">
        <v>908</v>
      </c>
    </row>
    <row r="106" spans="1:19" x14ac:dyDescent="0.25">
      <c r="A106" s="268" t="s">
        <v>97</v>
      </c>
      <c r="B106" s="269" t="s">
        <v>97</v>
      </c>
      <c r="C106" s="270" t="s">
        <v>701</v>
      </c>
      <c r="D106" s="271">
        <v>20</v>
      </c>
      <c r="E106" s="280" t="s">
        <v>694</v>
      </c>
      <c r="F106" s="270"/>
      <c r="G106" s="273"/>
      <c r="H106" s="465"/>
      <c r="I106" s="330">
        <f t="shared" si="7"/>
        <v>0</v>
      </c>
      <c r="J106" s="275" t="s">
        <v>813</v>
      </c>
      <c r="K106" s="276" t="s">
        <v>95</v>
      </c>
      <c r="L106" s="277">
        <v>3</v>
      </c>
      <c r="M106" s="483"/>
      <c r="N106" s="331" t="str">
        <f t="shared" si="10"/>
        <v>2.11.03</v>
      </c>
      <c r="O106" s="332">
        <v>96</v>
      </c>
      <c r="P106" s="281" t="s">
        <v>924</v>
      </c>
      <c r="S106" s="281" t="s">
        <v>1034</v>
      </c>
    </row>
    <row r="107" spans="1:19" x14ac:dyDescent="0.25">
      <c r="A107" s="268" t="s">
        <v>98</v>
      </c>
      <c r="B107" s="269" t="s">
        <v>98</v>
      </c>
      <c r="C107" s="270" t="s">
        <v>701</v>
      </c>
      <c r="D107" s="271">
        <v>200</v>
      </c>
      <c r="E107" s="280" t="s">
        <v>694</v>
      </c>
      <c r="F107" s="270"/>
      <c r="G107" s="273"/>
      <c r="H107" s="465"/>
      <c r="I107" s="330">
        <f t="shared" si="7"/>
        <v>0</v>
      </c>
      <c r="J107" s="275" t="s">
        <v>813</v>
      </c>
      <c r="K107" s="276" t="s">
        <v>95</v>
      </c>
      <c r="L107" s="277">
        <v>4</v>
      </c>
      <c r="M107" s="483"/>
      <c r="N107" s="331" t="str">
        <f t="shared" si="10"/>
        <v>2.11.04</v>
      </c>
      <c r="O107" s="332">
        <v>98</v>
      </c>
      <c r="P107" s="281" t="s">
        <v>924</v>
      </c>
      <c r="S107" s="281" t="s">
        <v>1035</v>
      </c>
    </row>
    <row r="108" spans="1:19" x14ac:dyDescent="0.25">
      <c r="A108" s="268" t="s">
        <v>99</v>
      </c>
      <c r="B108" s="269" t="s">
        <v>100</v>
      </c>
      <c r="C108" s="270" t="s">
        <v>701</v>
      </c>
      <c r="D108" s="271">
        <v>500</v>
      </c>
      <c r="E108" s="280" t="s">
        <v>694</v>
      </c>
      <c r="F108" s="270"/>
      <c r="G108" s="273"/>
      <c r="H108" s="465"/>
      <c r="I108" s="330">
        <f t="shared" si="7"/>
        <v>0</v>
      </c>
      <c r="J108" s="275" t="s">
        <v>813</v>
      </c>
      <c r="K108" s="276" t="s">
        <v>95</v>
      </c>
      <c r="L108" s="277">
        <v>4</v>
      </c>
      <c r="M108" s="483"/>
      <c r="N108" s="331" t="str">
        <f t="shared" si="10"/>
        <v>2.11.04</v>
      </c>
      <c r="O108" s="332">
        <v>101</v>
      </c>
      <c r="P108" s="281" t="s">
        <v>924</v>
      </c>
      <c r="S108" s="281" t="s">
        <v>923</v>
      </c>
    </row>
    <row r="109" spans="1:19" x14ac:dyDescent="0.25">
      <c r="A109" s="250" t="s">
        <v>101</v>
      </c>
      <c r="B109" s="289" t="s">
        <v>102</v>
      </c>
      <c r="C109" s="283" t="s">
        <v>701</v>
      </c>
      <c r="D109" s="274">
        <v>1.5</v>
      </c>
      <c r="E109" s="280" t="s">
        <v>694</v>
      </c>
      <c r="F109" s="283"/>
      <c r="G109" s="273"/>
      <c r="H109" s="465"/>
      <c r="I109" s="330">
        <f t="shared" si="7"/>
        <v>0</v>
      </c>
      <c r="J109" s="275" t="s">
        <v>813</v>
      </c>
      <c r="K109" s="276" t="s">
        <v>95</v>
      </c>
      <c r="L109" s="277">
        <v>5</v>
      </c>
      <c r="M109" s="483"/>
      <c r="N109" s="331" t="str">
        <f t="shared" si="10"/>
        <v>2.11.05</v>
      </c>
      <c r="O109" s="340">
        <v>369</v>
      </c>
      <c r="P109" s="281" t="s">
        <v>924</v>
      </c>
      <c r="S109" s="281" t="s">
        <v>1036</v>
      </c>
    </row>
    <row r="110" spans="1:19" x14ac:dyDescent="0.25">
      <c r="A110" s="268"/>
      <c r="B110" s="269" t="s">
        <v>753</v>
      </c>
      <c r="C110" s="270" t="s">
        <v>701</v>
      </c>
      <c r="D110" s="271">
        <v>60</v>
      </c>
      <c r="E110" s="280" t="s">
        <v>694</v>
      </c>
      <c r="F110" s="270"/>
      <c r="G110" s="273"/>
      <c r="H110" s="465"/>
      <c r="I110" s="330">
        <f t="shared" si="7"/>
        <v>0</v>
      </c>
      <c r="J110" s="275" t="s">
        <v>813</v>
      </c>
      <c r="K110" s="276" t="s">
        <v>95</v>
      </c>
      <c r="L110" s="277">
        <v>7</v>
      </c>
      <c r="M110" s="483"/>
      <c r="N110" s="331" t="str">
        <f t="shared" si="10"/>
        <v>2.11.07</v>
      </c>
      <c r="O110" s="332">
        <v>46</v>
      </c>
      <c r="P110" s="281" t="s">
        <v>924</v>
      </c>
      <c r="S110" s="281" t="s">
        <v>1037</v>
      </c>
    </row>
    <row r="111" spans="1:19" x14ac:dyDescent="0.25">
      <c r="A111" s="268" t="s">
        <v>103</v>
      </c>
      <c r="B111" s="269" t="s">
        <v>103</v>
      </c>
      <c r="C111" s="270" t="s">
        <v>701</v>
      </c>
      <c r="D111" s="271">
        <v>10</v>
      </c>
      <c r="E111" s="280" t="s">
        <v>694</v>
      </c>
      <c r="F111" s="270"/>
      <c r="G111" s="273"/>
      <c r="H111" s="465"/>
      <c r="I111" s="330">
        <f t="shared" si="7"/>
        <v>0</v>
      </c>
      <c r="J111" s="275" t="s">
        <v>813</v>
      </c>
      <c r="K111" s="276" t="s">
        <v>95</v>
      </c>
      <c r="L111" s="277">
        <v>8</v>
      </c>
      <c r="M111" s="483"/>
      <c r="N111" s="331" t="str">
        <f t="shared" si="10"/>
        <v>2.11.08</v>
      </c>
      <c r="O111" s="332">
        <v>99</v>
      </c>
      <c r="P111" s="281" t="s">
        <v>924</v>
      </c>
      <c r="S111" s="281" t="s">
        <v>1038</v>
      </c>
    </row>
    <row r="112" spans="1:19" x14ac:dyDescent="0.25">
      <c r="A112" s="268"/>
      <c r="B112" s="269" t="s">
        <v>104</v>
      </c>
      <c r="C112" s="270" t="s">
        <v>105</v>
      </c>
      <c r="D112" s="271">
        <v>200</v>
      </c>
      <c r="E112" s="280" t="s">
        <v>106</v>
      </c>
      <c r="F112" s="270"/>
      <c r="G112" s="273"/>
      <c r="H112" s="465"/>
      <c r="I112" s="330">
        <f t="shared" si="7"/>
        <v>0</v>
      </c>
      <c r="J112" s="275" t="s">
        <v>107</v>
      </c>
      <c r="K112" s="276" t="s">
        <v>108</v>
      </c>
      <c r="L112" s="277">
        <v>9</v>
      </c>
      <c r="M112" s="483"/>
      <c r="N112" s="331" t="str">
        <f t="shared" si="10"/>
        <v>3.12.09</v>
      </c>
      <c r="O112" s="332">
        <v>93</v>
      </c>
      <c r="P112" s="281" t="s">
        <v>924</v>
      </c>
      <c r="S112" s="250">
        <v>200</v>
      </c>
    </row>
    <row r="113" spans="1:20" x14ac:dyDescent="0.25">
      <c r="A113" s="250" t="s">
        <v>109</v>
      </c>
      <c r="B113" s="289" t="s">
        <v>109</v>
      </c>
      <c r="C113" s="283" t="s">
        <v>701</v>
      </c>
      <c r="D113" s="274">
        <v>300</v>
      </c>
      <c r="E113" s="280" t="s">
        <v>694</v>
      </c>
      <c r="F113" s="283"/>
      <c r="G113" s="273"/>
      <c r="H113" s="465"/>
      <c r="I113" s="330">
        <f t="shared" si="7"/>
        <v>0</v>
      </c>
      <c r="J113" s="275" t="s">
        <v>813</v>
      </c>
      <c r="K113" s="276" t="s">
        <v>95</v>
      </c>
      <c r="L113" s="277">
        <v>10</v>
      </c>
      <c r="M113" s="483"/>
      <c r="N113" s="331" t="str">
        <f t="shared" si="10"/>
        <v>2.11.10</v>
      </c>
      <c r="O113" s="340">
        <v>365</v>
      </c>
      <c r="P113" s="281" t="s">
        <v>924</v>
      </c>
      <c r="S113" s="281" t="s">
        <v>870</v>
      </c>
      <c r="T113" s="281"/>
    </row>
    <row r="114" spans="1:20" x14ac:dyDescent="0.25">
      <c r="A114" s="250" t="s">
        <v>110</v>
      </c>
      <c r="B114" s="289" t="s">
        <v>110</v>
      </c>
      <c r="C114" s="283" t="s">
        <v>701</v>
      </c>
      <c r="D114" s="274">
        <v>500</v>
      </c>
      <c r="E114" s="280" t="s">
        <v>694</v>
      </c>
      <c r="F114" s="283"/>
      <c r="G114" s="273"/>
      <c r="H114" s="465"/>
      <c r="I114" s="330">
        <f t="shared" si="7"/>
        <v>0</v>
      </c>
      <c r="J114" s="275" t="s">
        <v>813</v>
      </c>
      <c r="K114" s="276" t="s">
        <v>95</v>
      </c>
      <c r="L114" s="277">
        <v>11</v>
      </c>
      <c r="M114" s="483"/>
      <c r="N114" s="331" t="str">
        <f t="shared" si="10"/>
        <v>2.11.11</v>
      </c>
      <c r="O114" s="340">
        <v>367</v>
      </c>
      <c r="P114" s="281" t="s">
        <v>924</v>
      </c>
      <c r="S114" s="281" t="s">
        <v>923</v>
      </c>
    </row>
    <row r="115" spans="1:20" x14ac:dyDescent="0.25">
      <c r="A115" s="250" t="s">
        <v>111</v>
      </c>
      <c r="B115" s="289" t="s">
        <v>111</v>
      </c>
      <c r="C115" s="283" t="s">
        <v>701</v>
      </c>
      <c r="D115" s="274">
        <v>28.5</v>
      </c>
      <c r="E115" s="280" t="s">
        <v>694</v>
      </c>
      <c r="F115" s="283"/>
      <c r="G115" s="273"/>
      <c r="H115" s="465"/>
      <c r="I115" s="330">
        <f t="shared" si="7"/>
        <v>0</v>
      </c>
      <c r="J115" s="275" t="s">
        <v>813</v>
      </c>
      <c r="K115" s="276" t="s">
        <v>95</v>
      </c>
      <c r="L115" s="277">
        <v>12</v>
      </c>
      <c r="M115" s="483"/>
      <c r="N115" s="331" t="str">
        <f t="shared" si="10"/>
        <v>2.11.12</v>
      </c>
      <c r="O115" s="340">
        <v>370</v>
      </c>
      <c r="Q115" s="281" t="s">
        <v>1032</v>
      </c>
      <c r="R115" s="281" t="s">
        <v>1033</v>
      </c>
      <c r="S115" s="281" t="s">
        <v>1033</v>
      </c>
    </row>
    <row r="116" spans="1:20" x14ac:dyDescent="0.25">
      <c r="B116" s="333" t="s">
        <v>112</v>
      </c>
      <c r="C116" s="334"/>
      <c r="D116" s="335"/>
      <c r="E116" s="334"/>
      <c r="F116" s="334"/>
      <c r="G116" s="334"/>
      <c r="H116" s="334"/>
      <c r="I116" s="336"/>
      <c r="J116" s="334"/>
      <c r="K116" s="334"/>
      <c r="L116" s="337"/>
      <c r="M116" s="338"/>
      <c r="N116" s="339">
        <v>2.12</v>
      </c>
      <c r="O116" s="329"/>
    </row>
    <row r="117" spans="1:20" x14ac:dyDescent="0.25">
      <c r="A117" s="250" t="s">
        <v>113</v>
      </c>
      <c r="B117" s="289" t="s">
        <v>113</v>
      </c>
      <c r="C117" s="283" t="s">
        <v>774</v>
      </c>
      <c r="D117" s="274">
        <v>500</v>
      </c>
      <c r="E117" s="283"/>
      <c r="F117" s="283" t="s">
        <v>694</v>
      </c>
      <c r="G117" s="273"/>
      <c r="H117" s="273"/>
      <c r="I117" s="330">
        <f t="shared" si="7"/>
        <v>0</v>
      </c>
      <c r="J117" s="275" t="s">
        <v>813</v>
      </c>
      <c r="K117" s="276" t="s">
        <v>114</v>
      </c>
      <c r="L117" s="277">
        <v>1</v>
      </c>
      <c r="M117" s="483"/>
      <c r="N117" s="331" t="str">
        <f t="shared" ref="N117:N133" si="11">CONCATENATE(LEFT($J117,1),".",LEFT($K117,2),".",RIGHT(TEXT($L117/100,"0.00"),2))</f>
        <v>2.12.01</v>
      </c>
      <c r="O117" s="340">
        <v>210</v>
      </c>
      <c r="P117" s="281" t="s">
        <v>924</v>
      </c>
      <c r="S117" s="281" t="s">
        <v>896</v>
      </c>
      <c r="T117" s="281"/>
    </row>
    <row r="118" spans="1:20" x14ac:dyDescent="0.25">
      <c r="A118" s="250" t="s">
        <v>115</v>
      </c>
      <c r="B118" s="289" t="s">
        <v>115</v>
      </c>
      <c r="C118" s="283" t="s">
        <v>774</v>
      </c>
      <c r="D118" s="274">
        <v>240</v>
      </c>
      <c r="E118" s="283"/>
      <c r="F118" s="283" t="s">
        <v>694</v>
      </c>
      <c r="G118" s="273"/>
      <c r="H118" s="273"/>
      <c r="I118" s="330">
        <f t="shared" si="7"/>
        <v>0</v>
      </c>
      <c r="J118" s="275" t="s">
        <v>813</v>
      </c>
      <c r="K118" s="276" t="s">
        <v>114</v>
      </c>
      <c r="L118" s="277">
        <v>2</v>
      </c>
      <c r="M118" s="483"/>
      <c r="N118" s="331" t="str">
        <f t="shared" si="11"/>
        <v>2.12.02</v>
      </c>
      <c r="O118" s="340">
        <v>211</v>
      </c>
      <c r="P118" s="281" t="s">
        <v>924</v>
      </c>
      <c r="S118" s="281" t="s">
        <v>1042</v>
      </c>
    </row>
    <row r="119" spans="1:20" x14ac:dyDescent="0.25">
      <c r="A119" s="250" t="s">
        <v>116</v>
      </c>
      <c r="B119" s="289" t="s">
        <v>116</v>
      </c>
      <c r="C119" s="283" t="s">
        <v>774</v>
      </c>
      <c r="D119" s="274">
        <v>440</v>
      </c>
      <c r="E119" s="283"/>
      <c r="F119" s="283" t="s">
        <v>694</v>
      </c>
      <c r="G119" s="273"/>
      <c r="H119" s="273"/>
      <c r="I119" s="330">
        <f t="shared" si="7"/>
        <v>0</v>
      </c>
      <c r="J119" s="275" t="s">
        <v>813</v>
      </c>
      <c r="K119" s="276" t="s">
        <v>114</v>
      </c>
      <c r="L119" s="277">
        <v>3</v>
      </c>
      <c r="M119" s="483"/>
      <c r="N119" s="331" t="str">
        <f t="shared" si="11"/>
        <v>2.12.03</v>
      </c>
      <c r="O119" s="340">
        <v>212</v>
      </c>
      <c r="Q119" s="281" t="s">
        <v>1039</v>
      </c>
      <c r="R119" s="281" t="s">
        <v>1040</v>
      </c>
      <c r="S119" s="281" t="s">
        <v>1040</v>
      </c>
    </row>
    <row r="120" spans="1:20" x14ac:dyDescent="0.25">
      <c r="A120" s="250" t="s">
        <v>117</v>
      </c>
      <c r="B120" s="289" t="s">
        <v>117</v>
      </c>
      <c r="C120" s="283" t="s">
        <v>774</v>
      </c>
      <c r="D120" s="274">
        <v>440</v>
      </c>
      <c r="E120" s="283"/>
      <c r="F120" s="283" t="s">
        <v>694</v>
      </c>
      <c r="G120" s="273"/>
      <c r="H120" s="273"/>
      <c r="I120" s="330">
        <f t="shared" si="7"/>
        <v>0</v>
      </c>
      <c r="J120" s="275" t="s">
        <v>813</v>
      </c>
      <c r="K120" s="276" t="s">
        <v>114</v>
      </c>
      <c r="L120" s="277">
        <v>4</v>
      </c>
      <c r="M120" s="483"/>
      <c r="N120" s="331" t="str">
        <f t="shared" si="11"/>
        <v>2.12.04</v>
      </c>
      <c r="O120" s="340">
        <v>213</v>
      </c>
      <c r="Q120" s="281" t="s">
        <v>1041</v>
      </c>
      <c r="R120" s="281" t="s">
        <v>1040</v>
      </c>
      <c r="S120" s="281" t="s">
        <v>1040</v>
      </c>
    </row>
    <row r="121" spans="1:20" x14ac:dyDescent="0.25">
      <c r="A121" s="250" t="s">
        <v>118</v>
      </c>
      <c r="B121" s="289" t="s">
        <v>118</v>
      </c>
      <c r="C121" s="283" t="s">
        <v>774</v>
      </c>
      <c r="D121" s="274">
        <v>350</v>
      </c>
      <c r="E121" s="283"/>
      <c r="F121" s="283" t="s">
        <v>694</v>
      </c>
      <c r="G121" s="273"/>
      <c r="H121" s="273"/>
      <c r="I121" s="330">
        <f t="shared" si="7"/>
        <v>0</v>
      </c>
      <c r="J121" s="275" t="s">
        <v>813</v>
      </c>
      <c r="K121" s="276" t="s">
        <v>114</v>
      </c>
      <c r="L121" s="277">
        <v>5</v>
      </c>
      <c r="M121" s="483"/>
      <c r="N121" s="331" t="str">
        <f t="shared" si="11"/>
        <v>2.12.05</v>
      </c>
      <c r="O121" s="340">
        <v>214</v>
      </c>
      <c r="P121" s="281" t="s">
        <v>924</v>
      </c>
      <c r="S121" s="250" t="s">
        <v>910</v>
      </c>
    </row>
    <row r="122" spans="1:20" x14ac:dyDescent="0.25">
      <c r="A122" s="250" t="s">
        <v>119</v>
      </c>
      <c r="B122" s="289" t="s">
        <v>119</v>
      </c>
      <c r="C122" s="283" t="s">
        <v>734</v>
      </c>
      <c r="D122" s="274">
        <v>52</v>
      </c>
      <c r="E122" s="280" t="s">
        <v>694</v>
      </c>
      <c r="F122" s="283"/>
      <c r="G122" s="273"/>
      <c r="H122" s="465"/>
      <c r="I122" s="330">
        <f t="shared" si="7"/>
        <v>0</v>
      </c>
      <c r="J122" s="275" t="s">
        <v>813</v>
      </c>
      <c r="K122" s="276" t="s">
        <v>114</v>
      </c>
      <c r="L122" s="277">
        <v>6</v>
      </c>
      <c r="M122" s="483"/>
      <c r="N122" s="331" t="str">
        <f t="shared" si="11"/>
        <v>2.12.06</v>
      </c>
      <c r="O122" s="340">
        <v>305</v>
      </c>
      <c r="P122" s="281" t="s">
        <v>924</v>
      </c>
      <c r="S122" s="281" t="s">
        <v>1043</v>
      </c>
    </row>
    <row r="123" spans="1:20" x14ac:dyDescent="0.25">
      <c r="A123" s="250" t="s">
        <v>120</v>
      </c>
      <c r="B123" s="289" t="s">
        <v>120</v>
      </c>
      <c r="C123" s="283" t="s">
        <v>734</v>
      </c>
      <c r="D123" s="274">
        <v>30</v>
      </c>
      <c r="E123" s="280" t="s">
        <v>694</v>
      </c>
      <c r="F123" s="283"/>
      <c r="G123" s="273"/>
      <c r="H123" s="465"/>
      <c r="I123" s="330">
        <f t="shared" si="7"/>
        <v>0</v>
      </c>
      <c r="J123" s="275" t="s">
        <v>813</v>
      </c>
      <c r="K123" s="276" t="s">
        <v>114</v>
      </c>
      <c r="L123" s="277">
        <v>7</v>
      </c>
      <c r="M123" s="483"/>
      <c r="N123" s="331" t="str">
        <f t="shared" si="11"/>
        <v>2.12.07</v>
      </c>
      <c r="O123" s="340">
        <v>306</v>
      </c>
      <c r="Q123" s="281" t="s">
        <v>1044</v>
      </c>
      <c r="R123" s="281" t="s">
        <v>1045</v>
      </c>
      <c r="S123" s="281" t="s">
        <v>915</v>
      </c>
    </row>
    <row r="124" spans="1:20" x14ac:dyDescent="0.25">
      <c r="A124" s="250" t="s">
        <v>121</v>
      </c>
      <c r="B124" s="289" t="s">
        <v>121</v>
      </c>
      <c r="C124" s="283" t="s">
        <v>734</v>
      </c>
      <c r="D124" s="274">
        <v>6</v>
      </c>
      <c r="E124" s="280" t="s">
        <v>694</v>
      </c>
      <c r="F124" s="283"/>
      <c r="G124" s="273"/>
      <c r="H124" s="465"/>
      <c r="I124" s="330">
        <f t="shared" si="7"/>
        <v>0</v>
      </c>
      <c r="J124" s="275" t="s">
        <v>813</v>
      </c>
      <c r="K124" s="276" t="s">
        <v>114</v>
      </c>
      <c r="L124" s="277">
        <v>8</v>
      </c>
      <c r="M124" s="483"/>
      <c r="N124" s="331" t="str">
        <f t="shared" si="11"/>
        <v>2.12.08</v>
      </c>
      <c r="O124" s="340">
        <v>307</v>
      </c>
      <c r="P124" s="281" t="s">
        <v>924</v>
      </c>
      <c r="S124" s="281" t="s">
        <v>1058</v>
      </c>
    </row>
    <row r="125" spans="1:20" x14ac:dyDescent="0.25">
      <c r="A125" s="250" t="s">
        <v>122</v>
      </c>
      <c r="B125" s="289" t="s">
        <v>122</v>
      </c>
      <c r="C125" s="283" t="s">
        <v>734</v>
      </c>
      <c r="D125" s="274">
        <v>44</v>
      </c>
      <c r="E125" s="280" t="s">
        <v>694</v>
      </c>
      <c r="F125" s="283"/>
      <c r="G125" s="273"/>
      <c r="H125" s="465"/>
      <c r="I125" s="330">
        <f t="shared" si="7"/>
        <v>0</v>
      </c>
      <c r="J125" s="275" t="s">
        <v>813</v>
      </c>
      <c r="K125" s="276" t="s">
        <v>114</v>
      </c>
      <c r="L125" s="277">
        <v>9</v>
      </c>
      <c r="M125" s="483"/>
      <c r="N125" s="331" t="str">
        <f t="shared" si="11"/>
        <v>2.12.09</v>
      </c>
      <c r="O125" s="340">
        <v>308</v>
      </c>
      <c r="Q125" s="281" t="s">
        <v>1046</v>
      </c>
      <c r="R125" s="281" t="s">
        <v>1047</v>
      </c>
      <c r="S125" s="281" t="s">
        <v>1047</v>
      </c>
    </row>
    <row r="126" spans="1:20" x14ac:dyDescent="0.25">
      <c r="A126" s="250" t="s">
        <v>123</v>
      </c>
      <c r="B126" s="289" t="s">
        <v>123</v>
      </c>
      <c r="C126" s="283" t="s">
        <v>734</v>
      </c>
      <c r="D126" s="274">
        <v>7.9</v>
      </c>
      <c r="E126" s="280" t="s">
        <v>694</v>
      </c>
      <c r="F126" s="283"/>
      <c r="G126" s="273"/>
      <c r="H126" s="465"/>
      <c r="I126" s="330">
        <f t="shared" si="7"/>
        <v>0</v>
      </c>
      <c r="J126" s="275" t="s">
        <v>813</v>
      </c>
      <c r="K126" s="276" t="s">
        <v>114</v>
      </c>
      <c r="L126" s="277">
        <v>10</v>
      </c>
      <c r="M126" s="483"/>
      <c r="N126" s="331" t="str">
        <f t="shared" si="11"/>
        <v>2.12.10</v>
      </c>
      <c r="O126" s="340">
        <v>309</v>
      </c>
      <c r="Q126" s="281" t="s">
        <v>1048</v>
      </c>
      <c r="R126" s="281" t="s">
        <v>1049</v>
      </c>
      <c r="S126" s="281" t="s">
        <v>1049</v>
      </c>
    </row>
    <row r="127" spans="1:20" x14ac:dyDescent="0.25">
      <c r="A127" s="250" t="s">
        <v>124</v>
      </c>
      <c r="B127" s="289" t="s">
        <v>124</v>
      </c>
      <c r="C127" s="283" t="s">
        <v>734</v>
      </c>
      <c r="D127" s="274">
        <v>3.6</v>
      </c>
      <c r="E127" s="280" t="s">
        <v>694</v>
      </c>
      <c r="F127" s="283"/>
      <c r="G127" s="273"/>
      <c r="H127" s="465"/>
      <c r="I127" s="330">
        <f t="shared" si="7"/>
        <v>0</v>
      </c>
      <c r="J127" s="275" t="s">
        <v>813</v>
      </c>
      <c r="K127" s="276" t="s">
        <v>114</v>
      </c>
      <c r="L127" s="277">
        <v>11</v>
      </c>
      <c r="M127" s="483"/>
      <c r="N127" s="331" t="str">
        <f t="shared" si="11"/>
        <v>2.12.11</v>
      </c>
      <c r="O127" s="340">
        <v>310</v>
      </c>
      <c r="Q127" s="281" t="s">
        <v>1050</v>
      </c>
      <c r="R127" s="281" t="s">
        <v>1051</v>
      </c>
      <c r="S127" s="281" t="s">
        <v>1051</v>
      </c>
    </row>
    <row r="128" spans="1:20" x14ac:dyDescent="0.25">
      <c r="A128" s="250" t="s">
        <v>125</v>
      </c>
      <c r="B128" s="289" t="s">
        <v>125</v>
      </c>
      <c r="C128" s="283" t="s">
        <v>734</v>
      </c>
      <c r="D128" s="274">
        <v>31</v>
      </c>
      <c r="E128" s="280" t="s">
        <v>694</v>
      </c>
      <c r="F128" s="283"/>
      <c r="G128" s="273"/>
      <c r="H128" s="465"/>
      <c r="I128" s="330">
        <f t="shared" si="7"/>
        <v>0</v>
      </c>
      <c r="J128" s="275" t="s">
        <v>813</v>
      </c>
      <c r="K128" s="276" t="s">
        <v>114</v>
      </c>
      <c r="L128" s="277">
        <v>12</v>
      </c>
      <c r="M128" s="483"/>
      <c r="N128" s="331" t="str">
        <f t="shared" si="11"/>
        <v>2.12.12</v>
      </c>
      <c r="O128" s="340">
        <v>311</v>
      </c>
      <c r="Q128" s="281" t="s">
        <v>1052</v>
      </c>
      <c r="R128" s="281" t="s">
        <v>1053</v>
      </c>
      <c r="S128" s="281" t="s">
        <v>1053</v>
      </c>
    </row>
    <row r="129" spans="1:19" x14ac:dyDescent="0.25">
      <c r="A129" s="250" t="s">
        <v>126</v>
      </c>
      <c r="B129" s="289" t="s">
        <v>126</v>
      </c>
      <c r="C129" s="283" t="s">
        <v>734</v>
      </c>
      <c r="D129" s="274">
        <v>86</v>
      </c>
      <c r="E129" s="280" t="s">
        <v>694</v>
      </c>
      <c r="F129" s="283"/>
      <c r="G129" s="273"/>
      <c r="H129" s="465"/>
      <c r="I129" s="330">
        <f t="shared" si="7"/>
        <v>0</v>
      </c>
      <c r="J129" s="275" t="s">
        <v>813</v>
      </c>
      <c r="K129" s="276" t="s">
        <v>114</v>
      </c>
      <c r="L129" s="277">
        <v>13</v>
      </c>
      <c r="M129" s="483"/>
      <c r="N129" s="331" t="str">
        <f t="shared" si="11"/>
        <v>2.12.13</v>
      </c>
      <c r="O129" s="340">
        <v>312</v>
      </c>
      <c r="Q129" s="281" t="s">
        <v>1054</v>
      </c>
      <c r="R129" s="281" t="s">
        <v>1055</v>
      </c>
      <c r="S129" s="281" t="s">
        <v>1055</v>
      </c>
    </row>
    <row r="130" spans="1:19" x14ac:dyDescent="0.25">
      <c r="A130" s="250" t="s">
        <v>127</v>
      </c>
      <c r="B130" s="289" t="s">
        <v>127</v>
      </c>
      <c r="C130" s="283" t="s">
        <v>734</v>
      </c>
      <c r="D130" s="274">
        <v>7</v>
      </c>
      <c r="E130" s="280" t="s">
        <v>694</v>
      </c>
      <c r="F130" s="283"/>
      <c r="G130" s="273"/>
      <c r="H130" s="465"/>
      <c r="I130" s="330">
        <f t="shared" si="7"/>
        <v>0</v>
      </c>
      <c r="J130" s="275" t="s">
        <v>813</v>
      </c>
      <c r="K130" s="276" t="s">
        <v>114</v>
      </c>
      <c r="L130" s="277">
        <v>14</v>
      </c>
      <c r="M130" s="483"/>
      <c r="N130" s="331" t="str">
        <f t="shared" si="11"/>
        <v>2.12.14</v>
      </c>
      <c r="O130" s="340">
        <v>313</v>
      </c>
      <c r="Q130" s="281" t="s">
        <v>1056</v>
      </c>
      <c r="R130" s="281" t="s">
        <v>1057</v>
      </c>
      <c r="S130" s="281" t="s">
        <v>1057</v>
      </c>
    </row>
    <row r="131" spans="1:19" x14ac:dyDescent="0.25">
      <c r="A131" s="250" t="s">
        <v>128</v>
      </c>
      <c r="B131" s="289" t="s">
        <v>128</v>
      </c>
      <c r="C131" s="283" t="s">
        <v>734</v>
      </c>
      <c r="D131" s="274">
        <v>3</v>
      </c>
      <c r="E131" s="280" t="s">
        <v>694</v>
      </c>
      <c r="F131" s="283"/>
      <c r="G131" s="273"/>
      <c r="H131" s="465"/>
      <c r="I131" s="330">
        <f t="shared" si="7"/>
        <v>0</v>
      </c>
      <c r="J131" s="275" t="s">
        <v>813</v>
      </c>
      <c r="K131" s="276" t="s">
        <v>114</v>
      </c>
      <c r="L131" s="277">
        <v>15</v>
      </c>
      <c r="M131" s="483"/>
      <c r="N131" s="331" t="str">
        <f t="shared" si="11"/>
        <v>2.12.15</v>
      </c>
      <c r="O131" s="340">
        <v>314</v>
      </c>
      <c r="Q131" s="281" t="s">
        <v>988</v>
      </c>
      <c r="R131" s="281" t="s">
        <v>989</v>
      </c>
      <c r="S131" s="281" t="s">
        <v>989</v>
      </c>
    </row>
    <row r="132" spans="1:19" x14ac:dyDescent="0.25">
      <c r="A132" s="250" t="s">
        <v>129</v>
      </c>
      <c r="B132" s="289" t="s">
        <v>129</v>
      </c>
      <c r="C132" s="283" t="s">
        <v>734</v>
      </c>
      <c r="D132" s="274">
        <v>7.3</v>
      </c>
      <c r="E132" s="280" t="s">
        <v>694</v>
      </c>
      <c r="F132" s="283"/>
      <c r="G132" s="273"/>
      <c r="H132" s="465"/>
      <c r="I132" s="330">
        <f t="shared" si="7"/>
        <v>0</v>
      </c>
      <c r="J132" s="275" t="s">
        <v>813</v>
      </c>
      <c r="K132" s="276" t="s">
        <v>114</v>
      </c>
      <c r="L132" s="277">
        <v>16</v>
      </c>
      <c r="M132" s="483"/>
      <c r="N132" s="331" t="str">
        <f t="shared" si="11"/>
        <v>2.12.16</v>
      </c>
      <c r="O132" s="340">
        <v>315</v>
      </c>
      <c r="Q132" s="281" t="s">
        <v>1059</v>
      </c>
      <c r="R132" s="281" t="s">
        <v>1060</v>
      </c>
      <c r="S132" s="281" t="s">
        <v>1060</v>
      </c>
    </row>
    <row r="133" spans="1:19" x14ac:dyDescent="0.25">
      <c r="A133" s="250" t="s">
        <v>130</v>
      </c>
      <c r="B133" s="289" t="s">
        <v>130</v>
      </c>
      <c r="C133" s="283" t="s">
        <v>701</v>
      </c>
      <c r="D133" s="341" t="s">
        <v>824</v>
      </c>
      <c r="E133" s="283"/>
      <c r="F133" s="283" t="s">
        <v>694</v>
      </c>
      <c r="G133" s="273"/>
      <c r="H133" s="273"/>
      <c r="I133" s="345">
        <v>0</v>
      </c>
      <c r="J133" s="275" t="s">
        <v>813</v>
      </c>
      <c r="K133" s="276" t="s">
        <v>114</v>
      </c>
      <c r="L133" s="277">
        <v>17</v>
      </c>
      <c r="M133" s="484" t="s">
        <v>703</v>
      </c>
      <c r="N133" s="331" t="str">
        <f t="shared" si="11"/>
        <v>2.12.17</v>
      </c>
      <c r="O133" s="340">
        <v>373</v>
      </c>
      <c r="P133" s="281" t="s">
        <v>924</v>
      </c>
      <c r="S133" s="281" t="s">
        <v>923</v>
      </c>
    </row>
    <row r="134" spans="1:19" x14ac:dyDescent="0.25">
      <c r="B134" s="333" t="s">
        <v>131</v>
      </c>
      <c r="C134" s="334"/>
      <c r="D134" s="335"/>
      <c r="E134" s="334"/>
      <c r="F134" s="334"/>
      <c r="G134" s="334"/>
      <c r="H134" s="334"/>
      <c r="I134" s="336"/>
      <c r="J134" s="334"/>
      <c r="K134" s="334"/>
      <c r="L134" s="337"/>
      <c r="M134" s="338"/>
      <c r="N134" s="339">
        <v>2.13</v>
      </c>
      <c r="O134" s="329"/>
    </row>
    <row r="135" spans="1:19" ht="24" customHeight="1" x14ac:dyDescent="0.25">
      <c r="A135" s="250" t="s">
        <v>132</v>
      </c>
      <c r="B135" s="479" t="s">
        <v>132</v>
      </c>
      <c r="C135" s="470" t="s">
        <v>774</v>
      </c>
      <c r="D135" s="471">
        <v>311</v>
      </c>
      <c r="E135" s="470"/>
      <c r="F135" s="470" t="s">
        <v>694</v>
      </c>
      <c r="G135" s="473"/>
      <c r="H135" s="473"/>
      <c r="I135" s="474">
        <f>IF(F135="Y",D135*G135*H135,D135*G135)</f>
        <v>0</v>
      </c>
      <c r="J135" s="475" t="s">
        <v>813</v>
      </c>
      <c r="K135" s="476" t="s">
        <v>133</v>
      </c>
      <c r="L135" s="477">
        <v>1</v>
      </c>
      <c r="M135" s="510" t="s">
        <v>593</v>
      </c>
      <c r="N135" s="478" t="str">
        <f>CONCATENATE(LEFT($J135,1),".",LEFT($K135,2),".",RIGHT(TEXT($L135/100,"0.00"),2))</f>
        <v>2.13.01</v>
      </c>
      <c r="O135" s="340">
        <v>215</v>
      </c>
      <c r="P135" s="281"/>
      <c r="Q135" s="281" t="s">
        <v>1061</v>
      </c>
      <c r="R135" s="281" t="s">
        <v>1062</v>
      </c>
      <c r="S135" s="281" t="s">
        <v>1062</v>
      </c>
    </row>
    <row r="136" spans="1:19" ht="26.4" x14ac:dyDescent="0.25">
      <c r="A136" s="250" t="s">
        <v>134</v>
      </c>
      <c r="B136" s="299" t="s">
        <v>134</v>
      </c>
      <c r="C136" s="283" t="s">
        <v>774</v>
      </c>
      <c r="D136" s="274">
        <v>311</v>
      </c>
      <c r="E136" s="283"/>
      <c r="F136" s="283" t="s">
        <v>694</v>
      </c>
      <c r="G136" s="273"/>
      <c r="H136" s="273"/>
      <c r="I136" s="330">
        <f>IF(F136="Y",D136*G136*H136,D136*G136)</f>
        <v>0</v>
      </c>
      <c r="J136" s="275" t="s">
        <v>813</v>
      </c>
      <c r="K136" s="276" t="s">
        <v>133</v>
      </c>
      <c r="L136" s="277">
        <v>2</v>
      </c>
      <c r="M136" s="511"/>
      <c r="N136" s="331" t="str">
        <f>CONCATENATE(LEFT($J136,1),".",LEFT($K136,2),".",RIGHT(TEXT($L136/100,"0.00"),2))</f>
        <v>2.13.02</v>
      </c>
      <c r="O136" s="340">
        <v>216</v>
      </c>
      <c r="Q136" s="281" t="s">
        <v>1061</v>
      </c>
      <c r="R136" s="281" t="s">
        <v>1062</v>
      </c>
      <c r="S136" s="281" t="s">
        <v>1062</v>
      </c>
    </row>
    <row r="137" spans="1:19" ht="26.4" x14ac:dyDescent="0.25">
      <c r="A137" s="250" t="s">
        <v>135</v>
      </c>
      <c r="B137" s="480" t="s">
        <v>135</v>
      </c>
      <c r="C137" s="347" t="s">
        <v>774</v>
      </c>
      <c r="D137" s="348">
        <v>280</v>
      </c>
      <c r="E137" s="347"/>
      <c r="F137" s="347" t="s">
        <v>694</v>
      </c>
      <c r="G137" s="349"/>
      <c r="H137" s="349"/>
      <c r="I137" s="350">
        <f>IF(F137="Y",D137*G137*H137,D137*G137)</f>
        <v>0</v>
      </c>
      <c r="J137" s="351" t="s">
        <v>813</v>
      </c>
      <c r="K137" s="352" t="s">
        <v>133</v>
      </c>
      <c r="L137" s="353">
        <v>3</v>
      </c>
      <c r="M137" s="512"/>
      <c r="N137" s="354" t="str">
        <f>CONCATENATE(LEFT($J137,1),".",LEFT($K137,2),".",RIGHT(TEXT($L137/100,"0.00"),2))</f>
        <v>2.13.03</v>
      </c>
      <c r="O137" s="340">
        <v>217</v>
      </c>
      <c r="P137" s="281" t="s">
        <v>924</v>
      </c>
      <c r="R137" s="281"/>
      <c r="S137" s="281" t="s">
        <v>1063</v>
      </c>
    </row>
    <row r="138" spans="1:19" x14ac:dyDescent="0.25">
      <c r="A138" s="250" t="s">
        <v>136</v>
      </c>
      <c r="B138" s="346" t="s">
        <v>136</v>
      </c>
      <c r="C138" s="347" t="s">
        <v>774</v>
      </c>
      <c r="D138" s="348">
        <v>141</v>
      </c>
      <c r="E138" s="347"/>
      <c r="F138" s="347" t="s">
        <v>694</v>
      </c>
      <c r="G138" s="349"/>
      <c r="H138" s="349"/>
      <c r="I138" s="350">
        <f>IF(F138="Y",D138*G138*H138,D138*G138)</f>
        <v>0</v>
      </c>
      <c r="J138" s="351" t="s">
        <v>813</v>
      </c>
      <c r="K138" s="352" t="s">
        <v>133</v>
      </c>
      <c r="L138" s="353">
        <v>4</v>
      </c>
      <c r="M138" s="485"/>
      <c r="N138" s="354" t="str">
        <f>CONCATENATE(LEFT($J138,1),".",LEFT($K138,2),".",RIGHT(TEXT($L138/100,"0.00"),2))</f>
        <v>2.13.04</v>
      </c>
      <c r="O138" s="340">
        <v>219</v>
      </c>
      <c r="Q138" s="281" t="s">
        <v>1064</v>
      </c>
      <c r="R138" s="281" t="s">
        <v>1065</v>
      </c>
      <c r="S138" s="281" t="s">
        <v>1065</v>
      </c>
    </row>
    <row r="139" spans="1:19" ht="13.8" thickBot="1" x14ac:dyDescent="0.3">
      <c r="B139" s="355" t="s">
        <v>137</v>
      </c>
      <c r="C139" s="356"/>
      <c r="D139" s="357"/>
      <c r="E139" s="356"/>
      <c r="F139" s="356"/>
      <c r="G139" s="356"/>
      <c r="H139" s="356"/>
      <c r="I139" s="358">
        <f>SUM(I5:I138)</f>
        <v>0</v>
      </c>
      <c r="J139" s="356"/>
      <c r="K139" s="356"/>
      <c r="L139" s="359"/>
      <c r="M139" s="360"/>
      <c r="N139" s="361"/>
    </row>
  </sheetData>
  <sheetProtection password="CCA6" sheet="1" selectLockedCells="1"/>
  <mergeCells count="8">
    <mergeCell ref="M43:M45"/>
    <mergeCell ref="M46:M48"/>
    <mergeCell ref="M52:M54"/>
    <mergeCell ref="M135:M137"/>
    <mergeCell ref="M55:M57"/>
    <mergeCell ref="M69:M71"/>
    <mergeCell ref="M78:M80"/>
    <mergeCell ref="M86:M89"/>
  </mergeCells>
  <phoneticPr fontId="0" type="noConversion"/>
  <printOptions gridLines="1"/>
  <pageMargins left="0.74803149606299213" right="0.74803149606299213" top="0.78740157480314965" bottom="0.78740157480314965" header="0.51181102362204722" footer="0.51181102362204722"/>
  <pageSetup paperSize="8" scale="91"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J71"/>
  <sheetViews>
    <sheetView topLeftCell="B1" zoomScale="80" zoomScaleNormal="80" workbookViewId="0">
      <pane ySplit="3" topLeftCell="A4" activePane="bottomLeft" state="frozen"/>
      <selection activeCell="D32" sqref="D32:I32"/>
      <selection pane="bottomLeft" activeCell="G34" sqref="G34"/>
    </sheetView>
  </sheetViews>
  <sheetFormatPr defaultColWidth="9.109375" defaultRowHeight="13.2" x14ac:dyDescent="0.25"/>
  <cols>
    <col min="1" max="1" width="65.5546875" style="307" hidden="1" customWidth="1"/>
    <col min="2" max="2" width="59.88671875" style="307" customWidth="1"/>
    <col min="3" max="3" width="15.44140625" style="417" customWidth="1"/>
    <col min="4" max="4" width="19.88671875" style="418" customWidth="1"/>
    <col min="5" max="6" width="9.88671875" style="417" customWidth="1"/>
    <col min="7" max="8" width="9.88671875" style="307" customWidth="1"/>
    <col min="9" max="9" width="17.5546875" style="419" customWidth="1"/>
    <col min="10" max="10" width="23.6640625" style="307" hidden="1" customWidth="1"/>
    <col min="11" max="11" width="36.6640625" style="307" hidden="1" customWidth="1"/>
    <col min="12" max="12" width="13.109375" style="420" hidden="1" customWidth="1"/>
    <col min="13" max="13" width="52.109375" style="495" customWidth="1"/>
    <col min="14" max="14" width="9.6640625" style="290" customWidth="1"/>
    <col min="15" max="15" width="11.5546875" style="421" hidden="1" customWidth="1"/>
    <col min="16" max="20" width="0" style="250" hidden="1" customWidth="1"/>
    <col min="21" max="36" width="9.109375" style="250"/>
    <col min="37" max="16384" width="9.109375" style="307"/>
  </cols>
  <sheetData>
    <row r="1" spans="1:36" ht="21" x14ac:dyDescent="0.25">
      <c r="B1" s="365" t="s">
        <v>678</v>
      </c>
      <c r="C1" s="366"/>
      <c r="D1" s="367"/>
      <c r="E1" s="366"/>
      <c r="F1" s="366"/>
      <c r="G1" s="368"/>
      <c r="H1" s="368"/>
      <c r="I1" s="369"/>
      <c r="J1" s="368"/>
      <c r="K1" s="368"/>
      <c r="L1" s="370"/>
      <c r="M1" s="497" t="s">
        <v>1127</v>
      </c>
      <c r="N1" s="371"/>
      <c r="O1" s="314"/>
    </row>
    <row r="2" spans="1:36" ht="21.6" thickBot="1" x14ac:dyDescent="0.3">
      <c r="B2" s="372" t="s">
        <v>648</v>
      </c>
      <c r="C2" s="373"/>
      <c r="D2" s="374"/>
      <c r="E2" s="373"/>
      <c r="F2" s="373"/>
      <c r="G2" s="375"/>
      <c r="H2" s="375"/>
      <c r="I2" s="376"/>
      <c r="J2" s="375"/>
      <c r="K2" s="375"/>
      <c r="L2" s="377"/>
      <c r="M2" s="491"/>
      <c r="N2" s="378"/>
      <c r="O2" s="321"/>
    </row>
    <row r="3" spans="1:36" s="24" customFormat="1" ht="40.200000000000003" thickBot="1" x14ac:dyDescent="0.3">
      <c r="A3" s="2" t="s">
        <v>680</v>
      </c>
      <c r="B3" s="144" t="s">
        <v>681</v>
      </c>
      <c r="C3" s="145" t="s">
        <v>682</v>
      </c>
      <c r="D3" s="146" t="s">
        <v>683</v>
      </c>
      <c r="E3" s="239" t="s">
        <v>684</v>
      </c>
      <c r="F3" s="145" t="s">
        <v>685</v>
      </c>
      <c r="G3" s="188" t="s">
        <v>727</v>
      </c>
      <c r="H3" s="188" t="s">
        <v>728</v>
      </c>
      <c r="I3" s="146" t="s">
        <v>686</v>
      </c>
      <c r="J3" s="145" t="s">
        <v>687</v>
      </c>
      <c r="K3" s="239" t="s">
        <v>688</v>
      </c>
      <c r="L3" s="240" t="s">
        <v>689</v>
      </c>
      <c r="M3" s="240" t="s">
        <v>481</v>
      </c>
      <c r="N3" s="148" t="s">
        <v>690</v>
      </c>
      <c r="O3" s="23" t="s">
        <v>691</v>
      </c>
      <c r="P3" s="3" t="s">
        <v>921</v>
      </c>
      <c r="Q3" s="3" t="s">
        <v>848</v>
      </c>
      <c r="R3" s="3" t="s">
        <v>922</v>
      </c>
      <c r="S3" s="3" t="s">
        <v>862</v>
      </c>
      <c r="T3" s="3" t="s">
        <v>1126</v>
      </c>
      <c r="U3" s="3"/>
      <c r="V3" s="3"/>
      <c r="W3" s="3"/>
      <c r="X3" s="3"/>
      <c r="Y3" s="3"/>
      <c r="Z3" s="3"/>
      <c r="AA3" s="3"/>
      <c r="AB3" s="3"/>
      <c r="AC3" s="3"/>
      <c r="AD3" s="3"/>
      <c r="AE3" s="3"/>
      <c r="AF3" s="3"/>
      <c r="AG3" s="3"/>
      <c r="AH3" s="3"/>
      <c r="AI3" s="3"/>
      <c r="AJ3" s="3"/>
    </row>
    <row r="4" spans="1:36" s="24" customFormat="1" x14ac:dyDescent="0.25">
      <c r="A4" s="2"/>
      <c r="B4" s="379" t="s">
        <v>138</v>
      </c>
      <c r="C4" s="380"/>
      <c r="D4" s="381"/>
      <c r="E4" s="380"/>
      <c r="F4" s="380"/>
      <c r="G4" s="380"/>
      <c r="H4" s="380"/>
      <c r="I4" s="382"/>
      <c r="J4" s="380"/>
      <c r="K4" s="380"/>
      <c r="L4" s="383"/>
      <c r="M4" s="383"/>
      <c r="N4" s="384">
        <v>3.01</v>
      </c>
      <c r="O4" s="385"/>
      <c r="P4" s="3"/>
      <c r="Q4" s="3"/>
      <c r="R4" s="3"/>
      <c r="S4" s="3"/>
      <c r="T4" s="3"/>
      <c r="U4" s="3"/>
      <c r="V4" s="3"/>
      <c r="W4" s="3"/>
      <c r="X4" s="3"/>
      <c r="Y4" s="3"/>
      <c r="Z4" s="3"/>
      <c r="AA4" s="3"/>
      <c r="AB4" s="3"/>
      <c r="AC4" s="3"/>
      <c r="AD4" s="3"/>
      <c r="AE4" s="3"/>
      <c r="AF4" s="3"/>
      <c r="AG4" s="3"/>
      <c r="AH4" s="3"/>
      <c r="AI4" s="3"/>
      <c r="AJ4" s="3"/>
    </row>
    <row r="5" spans="1:36" s="395" customFormat="1" x14ac:dyDescent="0.25">
      <c r="A5" s="307" t="s">
        <v>139</v>
      </c>
      <c r="B5" s="386" t="s">
        <v>139</v>
      </c>
      <c r="C5" s="387" t="s">
        <v>140</v>
      </c>
      <c r="D5" s="388">
        <v>350</v>
      </c>
      <c r="E5" s="387"/>
      <c r="F5" s="387" t="s">
        <v>694</v>
      </c>
      <c r="G5" s="389"/>
      <c r="H5" s="389"/>
      <c r="I5" s="274">
        <f>IF(F5="Y",D5*G5*H5,D5*G5)</f>
        <v>0</v>
      </c>
      <c r="J5" s="391" t="s">
        <v>141</v>
      </c>
      <c r="K5" s="392" t="s">
        <v>142</v>
      </c>
      <c r="L5" s="393">
        <v>1</v>
      </c>
      <c r="M5" s="492"/>
      <c r="N5" s="278" t="str">
        <f t="shared" ref="N5:N11" si="0">CONCATENATE(LEFT($J5,1),".",LEFT($K5,2),".",RIGHT(TEXT($L5/100,"0.00"),2))</f>
        <v>3.01.01</v>
      </c>
      <c r="O5" s="394">
        <v>243</v>
      </c>
      <c r="P5" s="281" t="s">
        <v>1069</v>
      </c>
      <c r="Q5" s="250"/>
      <c r="R5" s="250"/>
      <c r="S5" s="281" t="s">
        <v>1070</v>
      </c>
      <c r="T5" s="250"/>
      <c r="U5" s="250"/>
      <c r="V5" s="250"/>
      <c r="W5" s="250"/>
      <c r="X5" s="250"/>
      <c r="Y5" s="250"/>
      <c r="Z5" s="250"/>
      <c r="AA5" s="250"/>
      <c r="AB5" s="250"/>
      <c r="AC5" s="250"/>
      <c r="AD5" s="250"/>
      <c r="AE5" s="250"/>
      <c r="AF5" s="250"/>
      <c r="AG5" s="250"/>
      <c r="AH5" s="250"/>
      <c r="AI5" s="250"/>
      <c r="AJ5" s="250"/>
    </row>
    <row r="6" spans="1:36" x14ac:dyDescent="0.25">
      <c r="A6" s="307" t="s">
        <v>143</v>
      </c>
      <c r="B6" s="386" t="s">
        <v>143</v>
      </c>
      <c r="C6" s="387" t="s">
        <v>774</v>
      </c>
      <c r="D6" s="388">
        <v>41</v>
      </c>
      <c r="E6" s="387"/>
      <c r="F6" s="387" t="s">
        <v>694</v>
      </c>
      <c r="G6" s="389"/>
      <c r="H6" s="389"/>
      <c r="I6" s="390">
        <f t="shared" ref="I6:I70" si="1">IF(F6="Y",D6*G6*H6,D6*G6)</f>
        <v>0</v>
      </c>
      <c r="J6" s="391" t="s">
        <v>141</v>
      </c>
      <c r="K6" s="392" t="s">
        <v>142</v>
      </c>
      <c r="L6" s="393">
        <v>2</v>
      </c>
      <c r="M6" s="492"/>
      <c r="N6" s="278" t="str">
        <f t="shared" si="0"/>
        <v>3.01.02</v>
      </c>
      <c r="O6" s="394">
        <v>236</v>
      </c>
      <c r="P6" s="281" t="s">
        <v>1069</v>
      </c>
      <c r="S6" s="281" t="s">
        <v>1071</v>
      </c>
    </row>
    <row r="7" spans="1:36" x14ac:dyDescent="0.25">
      <c r="A7" s="307" t="s">
        <v>144</v>
      </c>
      <c r="B7" s="386" t="s">
        <v>144</v>
      </c>
      <c r="C7" s="387" t="s">
        <v>30</v>
      </c>
      <c r="D7" s="388">
        <v>45</v>
      </c>
      <c r="E7" s="387"/>
      <c r="F7" s="387" t="s">
        <v>694</v>
      </c>
      <c r="G7" s="389"/>
      <c r="H7" s="389"/>
      <c r="I7" s="390">
        <f t="shared" si="1"/>
        <v>0</v>
      </c>
      <c r="J7" s="391" t="s">
        <v>141</v>
      </c>
      <c r="K7" s="392" t="s">
        <v>142</v>
      </c>
      <c r="L7" s="393">
        <v>3</v>
      </c>
      <c r="M7" s="492"/>
      <c r="N7" s="278" t="str">
        <f t="shared" si="0"/>
        <v>3.01.03</v>
      </c>
      <c r="O7" s="394">
        <v>237</v>
      </c>
      <c r="P7" s="281" t="s">
        <v>1069</v>
      </c>
      <c r="S7" s="281" t="s">
        <v>1072</v>
      </c>
    </row>
    <row r="8" spans="1:36" x14ac:dyDescent="0.25">
      <c r="A8" s="307" t="s">
        <v>145</v>
      </c>
      <c r="B8" s="386" t="s">
        <v>145</v>
      </c>
      <c r="C8" s="387" t="s">
        <v>30</v>
      </c>
      <c r="D8" s="388">
        <v>100</v>
      </c>
      <c r="E8" s="387"/>
      <c r="F8" s="387" t="s">
        <v>694</v>
      </c>
      <c r="G8" s="389"/>
      <c r="H8" s="389"/>
      <c r="I8" s="390">
        <f t="shared" si="1"/>
        <v>0</v>
      </c>
      <c r="J8" s="391" t="s">
        <v>141</v>
      </c>
      <c r="K8" s="392" t="s">
        <v>142</v>
      </c>
      <c r="L8" s="393">
        <v>4</v>
      </c>
      <c r="M8" s="492"/>
      <c r="N8" s="278" t="str">
        <f t="shared" si="0"/>
        <v>3.01.04</v>
      </c>
      <c r="O8" s="394">
        <v>238</v>
      </c>
      <c r="P8" s="281" t="s">
        <v>1069</v>
      </c>
      <c r="S8" s="281" t="s">
        <v>1073</v>
      </c>
    </row>
    <row r="9" spans="1:36" ht="26.4" x14ac:dyDescent="0.25">
      <c r="A9" s="307" t="s">
        <v>146</v>
      </c>
      <c r="B9" s="396" t="s">
        <v>147</v>
      </c>
      <c r="C9" s="387" t="s">
        <v>30</v>
      </c>
      <c r="D9" s="388">
        <v>105</v>
      </c>
      <c r="E9" s="387"/>
      <c r="F9" s="387" t="s">
        <v>694</v>
      </c>
      <c r="G9" s="389"/>
      <c r="H9" s="389"/>
      <c r="I9" s="390">
        <f t="shared" si="1"/>
        <v>0</v>
      </c>
      <c r="J9" s="391" t="s">
        <v>141</v>
      </c>
      <c r="K9" s="392" t="s">
        <v>142</v>
      </c>
      <c r="L9" s="393">
        <v>5</v>
      </c>
      <c r="M9" s="492"/>
      <c r="N9" s="278" t="str">
        <f t="shared" si="0"/>
        <v>3.01.05</v>
      </c>
      <c r="O9" s="394">
        <v>239</v>
      </c>
      <c r="P9" s="281" t="s">
        <v>1069</v>
      </c>
      <c r="S9" s="281" t="s">
        <v>1129</v>
      </c>
    </row>
    <row r="10" spans="1:36" x14ac:dyDescent="0.25">
      <c r="A10" s="307" t="s">
        <v>148</v>
      </c>
      <c r="B10" s="386" t="s">
        <v>149</v>
      </c>
      <c r="C10" s="387" t="s">
        <v>30</v>
      </c>
      <c r="D10" s="388">
        <v>90</v>
      </c>
      <c r="E10" s="387"/>
      <c r="F10" s="387" t="s">
        <v>694</v>
      </c>
      <c r="G10" s="389"/>
      <c r="H10" s="389"/>
      <c r="I10" s="390">
        <f t="shared" si="1"/>
        <v>0</v>
      </c>
      <c r="J10" s="391" t="s">
        <v>141</v>
      </c>
      <c r="K10" s="392" t="s">
        <v>142</v>
      </c>
      <c r="L10" s="393">
        <v>6</v>
      </c>
      <c r="M10" s="492"/>
      <c r="N10" s="278" t="str">
        <f t="shared" si="0"/>
        <v>3.01.06</v>
      </c>
      <c r="O10" s="394">
        <v>240</v>
      </c>
      <c r="P10" s="281" t="s">
        <v>1069</v>
      </c>
      <c r="S10" s="281" t="s">
        <v>1074</v>
      </c>
    </row>
    <row r="11" spans="1:36" ht="26.4" x14ac:dyDescent="0.25">
      <c r="A11" s="307" t="s">
        <v>150</v>
      </c>
      <c r="B11" s="396" t="s">
        <v>151</v>
      </c>
      <c r="C11" s="387" t="s">
        <v>30</v>
      </c>
      <c r="D11" s="388">
        <v>90</v>
      </c>
      <c r="E11" s="387"/>
      <c r="F11" s="387" t="s">
        <v>694</v>
      </c>
      <c r="G11" s="389"/>
      <c r="H11" s="389"/>
      <c r="I11" s="390">
        <f t="shared" si="1"/>
        <v>0</v>
      </c>
      <c r="J11" s="391" t="s">
        <v>141</v>
      </c>
      <c r="K11" s="392" t="s">
        <v>142</v>
      </c>
      <c r="L11" s="393">
        <v>7</v>
      </c>
      <c r="M11" s="492"/>
      <c r="N11" s="278" t="str">
        <f t="shared" si="0"/>
        <v>3.01.07</v>
      </c>
      <c r="O11" s="394">
        <v>241</v>
      </c>
      <c r="P11" s="281" t="s">
        <v>1069</v>
      </c>
      <c r="S11" s="281" t="s">
        <v>1074</v>
      </c>
    </row>
    <row r="12" spans="1:36" x14ac:dyDescent="0.25">
      <c r="B12" s="397" t="s">
        <v>152</v>
      </c>
      <c r="C12" s="398"/>
      <c r="D12" s="399"/>
      <c r="E12" s="398"/>
      <c r="F12" s="398"/>
      <c r="G12" s="398"/>
      <c r="H12" s="398"/>
      <c r="I12" s="400"/>
      <c r="J12" s="398"/>
      <c r="K12" s="398"/>
      <c r="L12" s="401"/>
      <c r="M12" s="401"/>
      <c r="N12" s="402">
        <v>3.02</v>
      </c>
      <c r="O12" s="385"/>
    </row>
    <row r="13" spans="1:36" x14ac:dyDescent="0.25">
      <c r="A13" s="268" t="s">
        <v>153</v>
      </c>
      <c r="B13" s="269" t="s">
        <v>153</v>
      </c>
      <c r="C13" s="270" t="s">
        <v>738</v>
      </c>
      <c r="D13" s="271">
        <v>33</v>
      </c>
      <c r="E13" s="280" t="s">
        <v>694</v>
      </c>
      <c r="F13" s="403"/>
      <c r="G13" s="389"/>
      <c r="H13" s="465"/>
      <c r="I13" s="390">
        <f t="shared" si="1"/>
        <v>0</v>
      </c>
      <c r="J13" s="391" t="s">
        <v>141</v>
      </c>
      <c r="K13" s="392" t="s">
        <v>154</v>
      </c>
      <c r="L13" s="393">
        <v>1</v>
      </c>
      <c r="M13" s="492"/>
      <c r="N13" s="278" t="str">
        <f>CONCATENATE(LEFT($J13,1),".",LEFT($K13,2),".",RIGHT(TEXT($L13/100,"0.00"),2))</f>
        <v>3.02.01</v>
      </c>
      <c r="O13" s="404">
        <v>64</v>
      </c>
      <c r="Q13" s="281" t="s">
        <v>1075</v>
      </c>
      <c r="R13" s="281" t="s">
        <v>1076</v>
      </c>
      <c r="S13" s="281" t="s">
        <v>1076</v>
      </c>
    </row>
    <row r="14" spans="1:36" x14ac:dyDescent="0.25">
      <c r="A14" s="268" t="s">
        <v>155</v>
      </c>
      <c r="B14" s="269" t="s">
        <v>155</v>
      </c>
      <c r="C14" s="270" t="s">
        <v>738</v>
      </c>
      <c r="D14" s="271">
        <v>36</v>
      </c>
      <c r="E14" s="280" t="s">
        <v>694</v>
      </c>
      <c r="F14" s="403"/>
      <c r="G14" s="389"/>
      <c r="H14" s="465"/>
      <c r="I14" s="390">
        <f t="shared" si="1"/>
        <v>0</v>
      </c>
      <c r="J14" s="391" t="s">
        <v>141</v>
      </c>
      <c r="K14" s="392" t="s">
        <v>154</v>
      </c>
      <c r="L14" s="393">
        <v>2</v>
      </c>
      <c r="M14" s="492"/>
      <c r="N14" s="278" t="str">
        <f>CONCATENATE(LEFT($J14,1),".",LEFT($K14,2),".",RIGHT(TEXT($L14/100,"0.00"),2))</f>
        <v>3.02.02</v>
      </c>
      <c r="O14" s="404">
        <v>65</v>
      </c>
      <c r="Q14" s="281" t="s">
        <v>1075</v>
      </c>
      <c r="R14" s="281" t="s">
        <v>1076</v>
      </c>
      <c r="S14" s="281" t="s">
        <v>1076</v>
      </c>
    </row>
    <row r="15" spans="1:36" x14ac:dyDescent="0.25">
      <c r="A15" s="268"/>
      <c r="B15" s="397" t="s">
        <v>156</v>
      </c>
      <c r="C15" s="398"/>
      <c r="D15" s="399"/>
      <c r="E15" s="398"/>
      <c r="F15" s="398"/>
      <c r="G15" s="398"/>
      <c r="H15" s="398"/>
      <c r="I15" s="400"/>
      <c r="J15" s="398"/>
      <c r="K15" s="398"/>
      <c r="L15" s="401"/>
      <c r="M15" s="401"/>
      <c r="N15" s="402">
        <v>3.03</v>
      </c>
      <c r="O15" s="385"/>
    </row>
    <row r="16" spans="1:36" x14ac:dyDescent="0.25">
      <c r="A16" s="268" t="s">
        <v>157</v>
      </c>
      <c r="B16" s="269" t="s">
        <v>157</v>
      </c>
      <c r="C16" s="270" t="s">
        <v>701</v>
      </c>
      <c r="D16" s="271">
        <v>380</v>
      </c>
      <c r="E16" s="280" t="s">
        <v>694</v>
      </c>
      <c r="F16" s="403"/>
      <c r="G16" s="389"/>
      <c r="H16" s="465"/>
      <c r="I16" s="390">
        <f t="shared" si="1"/>
        <v>0</v>
      </c>
      <c r="J16" s="391" t="s">
        <v>141</v>
      </c>
      <c r="K16" s="392" t="s">
        <v>158</v>
      </c>
      <c r="L16" s="393">
        <v>1</v>
      </c>
      <c r="M16" s="492"/>
      <c r="N16" s="278" t="str">
        <f t="shared" ref="N16:N29" si="2">CONCATENATE(LEFT($J16,1),".",LEFT($K16,2),".",RIGHT(TEXT($L16/100,"0.00"),2))</f>
        <v>3.03.01</v>
      </c>
      <c r="O16" s="404">
        <v>67</v>
      </c>
      <c r="P16" s="281" t="s">
        <v>1069</v>
      </c>
      <c r="S16" s="281" t="s">
        <v>1083</v>
      </c>
    </row>
    <row r="17" spans="1:36" x14ac:dyDescent="0.25">
      <c r="A17" s="268" t="s">
        <v>159</v>
      </c>
      <c r="B17" s="269" t="s">
        <v>159</v>
      </c>
      <c r="C17" s="270" t="s">
        <v>701</v>
      </c>
      <c r="D17" s="271">
        <v>300</v>
      </c>
      <c r="E17" s="280" t="s">
        <v>694</v>
      </c>
      <c r="F17" s="403"/>
      <c r="G17" s="389"/>
      <c r="H17" s="465"/>
      <c r="I17" s="390">
        <f t="shared" si="1"/>
        <v>0</v>
      </c>
      <c r="J17" s="391" t="s">
        <v>141</v>
      </c>
      <c r="K17" s="392" t="s">
        <v>158</v>
      </c>
      <c r="L17" s="393">
        <v>2</v>
      </c>
      <c r="M17" s="492"/>
      <c r="N17" s="278" t="str">
        <f t="shared" si="2"/>
        <v>3.03.02</v>
      </c>
      <c r="O17" s="404">
        <v>68</v>
      </c>
      <c r="P17" s="281" t="s">
        <v>1069</v>
      </c>
      <c r="S17" s="281" t="s">
        <v>870</v>
      </c>
    </row>
    <row r="18" spans="1:36" x14ac:dyDescent="0.25">
      <c r="A18" s="35" t="s">
        <v>160</v>
      </c>
      <c r="B18" s="166" t="s">
        <v>160</v>
      </c>
      <c r="C18" s="403" t="s">
        <v>701</v>
      </c>
      <c r="D18" s="271">
        <v>350</v>
      </c>
      <c r="E18" s="280" t="s">
        <v>694</v>
      </c>
      <c r="F18" s="403"/>
      <c r="G18" s="389"/>
      <c r="H18" s="465"/>
      <c r="I18" s="390">
        <f t="shared" si="1"/>
        <v>0</v>
      </c>
      <c r="J18" s="391" t="s">
        <v>141</v>
      </c>
      <c r="K18" s="392" t="s">
        <v>158</v>
      </c>
      <c r="L18" s="393">
        <v>3</v>
      </c>
      <c r="M18" s="492"/>
      <c r="N18" s="278" t="str">
        <f t="shared" si="2"/>
        <v>3.03.03</v>
      </c>
      <c r="O18" s="36">
        <v>88</v>
      </c>
      <c r="P18" s="281" t="s">
        <v>1069</v>
      </c>
      <c r="S18" s="281" t="s">
        <v>1084</v>
      </c>
    </row>
    <row r="19" spans="1:36" x14ac:dyDescent="0.25">
      <c r="A19" s="268" t="s">
        <v>161</v>
      </c>
      <c r="B19" s="269" t="s">
        <v>161</v>
      </c>
      <c r="C19" s="270" t="s">
        <v>701</v>
      </c>
      <c r="D19" s="271">
        <v>65</v>
      </c>
      <c r="E19" s="280" t="s">
        <v>694</v>
      </c>
      <c r="F19" s="403"/>
      <c r="G19" s="389"/>
      <c r="H19" s="465"/>
      <c r="I19" s="390">
        <f t="shared" si="1"/>
        <v>0</v>
      </c>
      <c r="J19" s="391" t="s">
        <v>141</v>
      </c>
      <c r="K19" s="392" t="s">
        <v>158</v>
      </c>
      <c r="L19" s="393">
        <v>4</v>
      </c>
      <c r="M19" s="492"/>
      <c r="N19" s="278" t="str">
        <f t="shared" si="2"/>
        <v>3.03.04</v>
      </c>
      <c r="O19" s="404">
        <v>70</v>
      </c>
      <c r="P19" s="281" t="s">
        <v>1069</v>
      </c>
      <c r="S19" s="281" t="s">
        <v>1085</v>
      </c>
    </row>
    <row r="20" spans="1:36" x14ac:dyDescent="0.25">
      <c r="A20" s="268" t="s">
        <v>162</v>
      </c>
      <c r="B20" s="269" t="s">
        <v>162</v>
      </c>
      <c r="C20" s="270" t="s">
        <v>701</v>
      </c>
      <c r="D20" s="271">
        <v>400</v>
      </c>
      <c r="E20" s="280" t="s">
        <v>694</v>
      </c>
      <c r="F20" s="403"/>
      <c r="G20" s="389"/>
      <c r="H20" s="465"/>
      <c r="I20" s="390">
        <f t="shared" si="1"/>
        <v>0</v>
      </c>
      <c r="J20" s="391" t="s">
        <v>141</v>
      </c>
      <c r="K20" s="392" t="s">
        <v>158</v>
      </c>
      <c r="L20" s="393">
        <v>5</v>
      </c>
      <c r="M20" s="492"/>
      <c r="N20" s="278" t="str">
        <f t="shared" si="2"/>
        <v>3.03.05</v>
      </c>
      <c r="O20" s="404">
        <v>89</v>
      </c>
      <c r="Q20" s="281" t="s">
        <v>1077</v>
      </c>
      <c r="R20" s="281" t="s">
        <v>1078</v>
      </c>
      <c r="S20" s="281" t="s">
        <v>1086</v>
      </c>
    </row>
    <row r="21" spans="1:36" x14ac:dyDescent="0.25">
      <c r="A21" s="268" t="s">
        <v>163</v>
      </c>
      <c r="B21" s="269" t="s">
        <v>1134</v>
      </c>
      <c r="C21" s="270" t="s">
        <v>701</v>
      </c>
      <c r="D21" s="271">
        <v>390</v>
      </c>
      <c r="E21" s="280" t="s">
        <v>694</v>
      </c>
      <c r="F21" s="403"/>
      <c r="G21" s="389"/>
      <c r="H21" s="465"/>
      <c r="I21" s="390">
        <f t="shared" si="1"/>
        <v>0</v>
      </c>
      <c r="J21" s="391" t="s">
        <v>141</v>
      </c>
      <c r="K21" s="392" t="s">
        <v>158</v>
      </c>
      <c r="L21" s="393">
        <v>6</v>
      </c>
      <c r="M21" s="492"/>
      <c r="N21" s="278" t="str">
        <f t="shared" si="2"/>
        <v>3.03.06</v>
      </c>
      <c r="O21" s="404">
        <v>45</v>
      </c>
      <c r="P21" s="281" t="s">
        <v>1069</v>
      </c>
      <c r="S21" s="281" t="s">
        <v>1087</v>
      </c>
    </row>
    <row r="22" spans="1:36" x14ac:dyDescent="0.25">
      <c r="A22" s="307" t="s">
        <v>164</v>
      </c>
      <c r="B22" s="386" t="s">
        <v>164</v>
      </c>
      <c r="C22" s="387" t="s">
        <v>701</v>
      </c>
      <c r="D22" s="388">
        <v>135</v>
      </c>
      <c r="E22" s="280" t="s">
        <v>694</v>
      </c>
      <c r="F22" s="387"/>
      <c r="G22" s="389"/>
      <c r="H22" s="465"/>
      <c r="I22" s="390">
        <f t="shared" si="1"/>
        <v>0</v>
      </c>
      <c r="J22" s="391" t="s">
        <v>141</v>
      </c>
      <c r="K22" s="392" t="s">
        <v>158</v>
      </c>
      <c r="L22" s="393">
        <v>7</v>
      </c>
      <c r="M22" s="492"/>
      <c r="N22" s="278" t="str">
        <f t="shared" si="2"/>
        <v>3.03.07</v>
      </c>
      <c r="O22" s="394">
        <v>372</v>
      </c>
      <c r="P22" s="281" t="s">
        <v>1069</v>
      </c>
      <c r="S22" s="281" t="s">
        <v>874</v>
      </c>
    </row>
    <row r="23" spans="1:36" x14ac:dyDescent="0.25">
      <c r="A23" s="268" t="s">
        <v>165</v>
      </c>
      <c r="B23" s="269" t="s">
        <v>165</v>
      </c>
      <c r="C23" s="270" t="s">
        <v>701</v>
      </c>
      <c r="D23" s="271">
        <v>190</v>
      </c>
      <c r="E23" s="280" t="s">
        <v>694</v>
      </c>
      <c r="F23" s="403"/>
      <c r="G23" s="389"/>
      <c r="H23" s="465"/>
      <c r="I23" s="390">
        <f t="shared" si="1"/>
        <v>0</v>
      </c>
      <c r="J23" s="391" t="s">
        <v>141</v>
      </c>
      <c r="K23" s="392" t="s">
        <v>158</v>
      </c>
      <c r="L23" s="393">
        <v>8</v>
      </c>
      <c r="M23" s="492"/>
      <c r="N23" s="278" t="str">
        <f t="shared" si="2"/>
        <v>3.03.08</v>
      </c>
      <c r="O23" s="404">
        <v>47</v>
      </c>
      <c r="P23" s="281" t="s">
        <v>1069</v>
      </c>
      <c r="S23" s="281" t="s">
        <v>1088</v>
      </c>
    </row>
    <row r="24" spans="1:36" x14ac:dyDescent="0.25">
      <c r="A24" s="268" t="s">
        <v>166</v>
      </c>
      <c r="B24" s="269" t="s">
        <v>166</v>
      </c>
      <c r="C24" s="270" t="s">
        <v>701</v>
      </c>
      <c r="D24" s="271">
        <v>400</v>
      </c>
      <c r="E24" s="280" t="s">
        <v>694</v>
      </c>
      <c r="F24" s="403"/>
      <c r="G24" s="389"/>
      <c r="H24" s="465"/>
      <c r="I24" s="390">
        <f t="shared" si="1"/>
        <v>0</v>
      </c>
      <c r="J24" s="391" t="s">
        <v>141</v>
      </c>
      <c r="K24" s="392" t="s">
        <v>158</v>
      </c>
      <c r="L24" s="393">
        <v>9</v>
      </c>
      <c r="M24" s="492"/>
      <c r="N24" s="278" t="str">
        <f t="shared" si="2"/>
        <v>3.03.09</v>
      </c>
      <c r="O24" s="404">
        <v>48</v>
      </c>
      <c r="P24" s="281" t="s">
        <v>1069</v>
      </c>
      <c r="S24" s="281" t="s">
        <v>1086</v>
      </c>
    </row>
    <row r="25" spans="1:36" x14ac:dyDescent="0.25">
      <c r="A25" s="268" t="s">
        <v>167</v>
      </c>
      <c r="B25" s="269" t="s">
        <v>167</v>
      </c>
      <c r="C25" s="270" t="s">
        <v>701</v>
      </c>
      <c r="D25" s="271">
        <v>350</v>
      </c>
      <c r="E25" s="280" t="s">
        <v>694</v>
      </c>
      <c r="F25" s="403"/>
      <c r="G25" s="389"/>
      <c r="H25" s="465"/>
      <c r="I25" s="390">
        <f t="shared" si="1"/>
        <v>0</v>
      </c>
      <c r="J25" s="391" t="s">
        <v>141</v>
      </c>
      <c r="K25" s="392" t="s">
        <v>158</v>
      </c>
      <c r="L25" s="393">
        <v>10</v>
      </c>
      <c r="M25" s="492"/>
      <c r="N25" s="278" t="str">
        <f t="shared" si="2"/>
        <v>3.03.10</v>
      </c>
      <c r="O25" s="404">
        <v>90</v>
      </c>
      <c r="P25" s="281" t="s">
        <v>1069</v>
      </c>
      <c r="S25" s="281" t="s">
        <v>1084</v>
      </c>
    </row>
    <row r="26" spans="1:36" x14ac:dyDescent="0.25">
      <c r="A26" s="307" t="s">
        <v>168</v>
      </c>
      <c r="B26" s="386" t="s">
        <v>168</v>
      </c>
      <c r="C26" s="387" t="s">
        <v>701</v>
      </c>
      <c r="D26" s="388">
        <v>280</v>
      </c>
      <c r="E26" s="280" t="s">
        <v>694</v>
      </c>
      <c r="F26" s="387"/>
      <c r="G26" s="389"/>
      <c r="H26" s="465"/>
      <c r="I26" s="390">
        <f t="shared" si="1"/>
        <v>0</v>
      </c>
      <c r="J26" s="391" t="s">
        <v>141</v>
      </c>
      <c r="K26" s="392" t="s">
        <v>158</v>
      </c>
      <c r="L26" s="393">
        <v>11</v>
      </c>
      <c r="M26" s="492"/>
      <c r="N26" s="278" t="str">
        <f t="shared" si="2"/>
        <v>3.03.11</v>
      </c>
      <c r="O26" s="394">
        <v>362</v>
      </c>
      <c r="Q26" s="281" t="s">
        <v>1079</v>
      </c>
      <c r="R26" s="281" t="s">
        <v>1080</v>
      </c>
      <c r="S26" s="281" t="s">
        <v>1080</v>
      </c>
    </row>
    <row r="27" spans="1:36" s="405" customFormat="1" x14ac:dyDescent="0.25">
      <c r="A27" s="307" t="s">
        <v>169</v>
      </c>
      <c r="B27" s="386" t="s">
        <v>169</v>
      </c>
      <c r="C27" s="387" t="s">
        <v>701</v>
      </c>
      <c r="D27" s="388">
        <v>70</v>
      </c>
      <c r="E27" s="280" t="s">
        <v>694</v>
      </c>
      <c r="F27" s="387"/>
      <c r="G27" s="389"/>
      <c r="H27" s="465"/>
      <c r="I27" s="390">
        <f t="shared" si="1"/>
        <v>0</v>
      </c>
      <c r="J27" s="391" t="s">
        <v>141</v>
      </c>
      <c r="K27" s="392" t="s">
        <v>158</v>
      </c>
      <c r="L27" s="393">
        <v>12</v>
      </c>
      <c r="M27" s="492"/>
      <c r="N27" s="278" t="str">
        <f t="shared" si="2"/>
        <v>3.03.12</v>
      </c>
      <c r="O27" s="394">
        <v>364</v>
      </c>
      <c r="P27" s="281" t="s">
        <v>1069</v>
      </c>
      <c r="Q27" s="250"/>
      <c r="R27" s="250"/>
      <c r="S27" s="281" t="s">
        <v>1089</v>
      </c>
      <c r="T27" s="250"/>
      <c r="U27" s="250"/>
      <c r="V27" s="250"/>
      <c r="W27" s="250"/>
      <c r="X27" s="250"/>
      <c r="Y27" s="250"/>
      <c r="Z27" s="250"/>
      <c r="AA27" s="250"/>
      <c r="AB27" s="250"/>
      <c r="AC27" s="250"/>
      <c r="AD27" s="250"/>
      <c r="AE27" s="250"/>
      <c r="AF27" s="250"/>
      <c r="AG27" s="250"/>
      <c r="AH27" s="250"/>
      <c r="AI27" s="250"/>
      <c r="AJ27" s="250"/>
    </row>
    <row r="28" spans="1:36" s="405" customFormat="1" x14ac:dyDescent="0.25">
      <c r="A28" s="268" t="s">
        <v>170</v>
      </c>
      <c r="B28" s="269" t="s">
        <v>171</v>
      </c>
      <c r="C28" s="270" t="s">
        <v>701</v>
      </c>
      <c r="D28" s="271">
        <v>350</v>
      </c>
      <c r="E28" s="280" t="s">
        <v>694</v>
      </c>
      <c r="F28" s="270"/>
      <c r="G28" s="273"/>
      <c r="H28" s="465"/>
      <c r="I28" s="330">
        <f t="shared" si="1"/>
        <v>0</v>
      </c>
      <c r="J28" s="275" t="s">
        <v>141</v>
      </c>
      <c r="K28" s="392" t="s">
        <v>158</v>
      </c>
      <c r="L28" s="277">
        <v>13</v>
      </c>
      <c r="M28" s="489"/>
      <c r="N28" s="278" t="str">
        <f t="shared" si="2"/>
        <v>3.03.13</v>
      </c>
      <c r="O28" s="404">
        <v>43</v>
      </c>
      <c r="P28" s="250"/>
      <c r="Q28" s="281" t="s">
        <v>1081</v>
      </c>
      <c r="R28" s="281" t="s">
        <v>1082</v>
      </c>
      <c r="S28" s="281" t="s">
        <v>1084</v>
      </c>
      <c r="T28" s="250"/>
      <c r="U28" s="250"/>
      <c r="V28" s="250"/>
      <c r="W28" s="250"/>
      <c r="X28" s="250"/>
      <c r="Y28" s="250"/>
      <c r="Z28" s="250"/>
      <c r="AA28" s="250"/>
      <c r="AB28" s="250"/>
      <c r="AC28" s="250"/>
      <c r="AD28" s="250"/>
      <c r="AE28" s="250"/>
      <c r="AF28" s="250"/>
      <c r="AG28" s="250"/>
      <c r="AH28" s="250"/>
      <c r="AI28" s="250"/>
      <c r="AJ28" s="250"/>
    </row>
    <row r="29" spans="1:36" s="405" customFormat="1" x14ac:dyDescent="0.25">
      <c r="A29" s="268" t="s">
        <v>172</v>
      </c>
      <c r="B29" s="269" t="s">
        <v>173</v>
      </c>
      <c r="C29" s="270" t="s">
        <v>701</v>
      </c>
      <c r="D29" s="271">
        <v>240</v>
      </c>
      <c r="E29" s="280" t="s">
        <v>694</v>
      </c>
      <c r="F29" s="270"/>
      <c r="G29" s="273"/>
      <c r="H29" s="465"/>
      <c r="I29" s="330">
        <f t="shared" si="1"/>
        <v>0</v>
      </c>
      <c r="J29" s="275" t="s">
        <v>141</v>
      </c>
      <c r="K29" s="392" t="s">
        <v>158</v>
      </c>
      <c r="L29" s="277">
        <v>14</v>
      </c>
      <c r="M29" s="489"/>
      <c r="N29" s="278" t="str">
        <f t="shared" si="2"/>
        <v>3.03.14</v>
      </c>
      <c r="O29" s="404">
        <v>44</v>
      </c>
      <c r="P29" s="250"/>
      <c r="Q29" s="281" t="s">
        <v>1081</v>
      </c>
      <c r="R29" s="281" t="s">
        <v>1082</v>
      </c>
      <c r="S29" s="281" t="s">
        <v>1082</v>
      </c>
      <c r="T29" s="250"/>
      <c r="U29" s="250"/>
      <c r="V29" s="250"/>
      <c r="W29" s="250"/>
      <c r="X29" s="250"/>
      <c r="Y29" s="250"/>
      <c r="Z29" s="250"/>
      <c r="AA29" s="250"/>
      <c r="AB29" s="250"/>
      <c r="AC29" s="250"/>
      <c r="AD29" s="250"/>
      <c r="AE29" s="250"/>
      <c r="AF29" s="250"/>
      <c r="AG29" s="250"/>
      <c r="AH29" s="250"/>
      <c r="AI29" s="250"/>
      <c r="AJ29" s="250"/>
    </row>
    <row r="30" spans="1:36" s="405" customFormat="1" x14ac:dyDescent="0.25">
      <c r="A30" s="268"/>
      <c r="B30" s="397" t="s">
        <v>174</v>
      </c>
      <c r="C30" s="398"/>
      <c r="D30" s="399"/>
      <c r="E30" s="398"/>
      <c r="F30" s="398"/>
      <c r="G30" s="398"/>
      <c r="H30" s="398"/>
      <c r="I30" s="400"/>
      <c r="J30" s="398"/>
      <c r="K30" s="398"/>
      <c r="L30" s="401"/>
      <c r="M30" s="401"/>
      <c r="N30" s="402">
        <v>3.04</v>
      </c>
      <c r="O30" s="385"/>
      <c r="P30" s="250"/>
      <c r="Q30" s="250"/>
      <c r="R30" s="250"/>
      <c r="S30" s="250"/>
      <c r="T30" s="250"/>
      <c r="U30" s="250"/>
      <c r="V30" s="250"/>
      <c r="W30" s="250"/>
      <c r="X30" s="250"/>
      <c r="Y30" s="250"/>
      <c r="Z30" s="250"/>
      <c r="AA30" s="250"/>
      <c r="AB30" s="250"/>
      <c r="AC30" s="250"/>
      <c r="AD30" s="250"/>
      <c r="AE30" s="250"/>
      <c r="AF30" s="250"/>
      <c r="AG30" s="250"/>
      <c r="AH30" s="250"/>
      <c r="AI30" s="250"/>
      <c r="AJ30" s="250"/>
    </row>
    <row r="31" spans="1:36" s="405" customFormat="1" x14ac:dyDescent="0.25">
      <c r="A31" s="268" t="s">
        <v>175</v>
      </c>
      <c r="B31" s="269" t="s">
        <v>175</v>
      </c>
      <c r="C31" s="270" t="s">
        <v>701</v>
      </c>
      <c r="D31" s="271">
        <v>125</v>
      </c>
      <c r="E31" s="280" t="s">
        <v>694</v>
      </c>
      <c r="F31" s="403"/>
      <c r="G31" s="389"/>
      <c r="H31" s="465"/>
      <c r="I31" s="390">
        <f t="shared" si="1"/>
        <v>0</v>
      </c>
      <c r="J31" s="391" t="s">
        <v>141</v>
      </c>
      <c r="K31" s="392" t="s">
        <v>176</v>
      </c>
      <c r="L31" s="393">
        <v>1</v>
      </c>
      <c r="M31" s="492"/>
      <c r="N31" s="278" t="str">
        <f t="shared" ref="N31:N42" si="3">CONCATENATE(LEFT($J31,1),".",LEFT($K31,2),".",RIGHT(TEXT($L31/100,"0.00"),2))</f>
        <v>3.04.01</v>
      </c>
      <c r="O31" s="404">
        <v>69</v>
      </c>
      <c r="P31" s="281" t="s">
        <v>1069</v>
      </c>
      <c r="Q31" s="250"/>
      <c r="R31" s="250"/>
      <c r="S31" s="281" t="s">
        <v>1090</v>
      </c>
      <c r="T31" s="250"/>
      <c r="U31" s="250"/>
      <c r="V31" s="250"/>
      <c r="W31" s="250"/>
      <c r="X31" s="250"/>
      <c r="Y31" s="250"/>
      <c r="Z31" s="250"/>
      <c r="AA31" s="250"/>
      <c r="AB31" s="250"/>
      <c r="AC31" s="250"/>
      <c r="AD31" s="250"/>
      <c r="AE31" s="250"/>
      <c r="AF31" s="250"/>
      <c r="AG31" s="250"/>
      <c r="AH31" s="250"/>
      <c r="AI31" s="250"/>
      <c r="AJ31" s="250"/>
    </row>
    <row r="32" spans="1:36" s="405" customFormat="1" x14ac:dyDescent="0.25">
      <c r="A32" s="406" t="s">
        <v>177</v>
      </c>
      <c r="B32" s="407" t="s">
        <v>178</v>
      </c>
      <c r="C32" s="387" t="s">
        <v>701</v>
      </c>
      <c r="D32" s="388">
        <v>125</v>
      </c>
      <c r="E32" s="280" t="s">
        <v>694</v>
      </c>
      <c r="F32" s="387"/>
      <c r="G32" s="389"/>
      <c r="H32" s="465"/>
      <c r="I32" s="390">
        <f t="shared" si="1"/>
        <v>0</v>
      </c>
      <c r="J32" s="391" t="s">
        <v>141</v>
      </c>
      <c r="K32" s="392" t="s">
        <v>176</v>
      </c>
      <c r="L32" s="393">
        <v>2</v>
      </c>
      <c r="M32" s="492"/>
      <c r="N32" s="278" t="str">
        <f t="shared" si="3"/>
        <v>3.04.02</v>
      </c>
      <c r="O32" s="408">
        <v>375</v>
      </c>
      <c r="P32" s="281" t="s">
        <v>1069</v>
      </c>
      <c r="Q32" s="250"/>
      <c r="R32" s="250"/>
      <c r="S32" s="281" t="s">
        <v>1090</v>
      </c>
      <c r="T32" s="250"/>
      <c r="U32" s="250"/>
      <c r="V32" s="250"/>
      <c r="W32" s="250"/>
      <c r="X32" s="250"/>
      <c r="Y32" s="250"/>
      <c r="Z32" s="250"/>
      <c r="AA32" s="250"/>
      <c r="AB32" s="250"/>
      <c r="AC32" s="250"/>
      <c r="AD32" s="250"/>
      <c r="AE32" s="250"/>
      <c r="AF32" s="250"/>
      <c r="AG32" s="250"/>
      <c r="AH32" s="250"/>
      <c r="AI32" s="250"/>
      <c r="AJ32" s="250"/>
    </row>
    <row r="33" spans="1:36" s="405" customFormat="1" x14ac:dyDescent="0.25">
      <c r="A33" s="406" t="s">
        <v>179</v>
      </c>
      <c r="B33" s="407" t="s">
        <v>180</v>
      </c>
      <c r="C33" s="387" t="s">
        <v>701</v>
      </c>
      <c r="D33" s="388">
        <v>115</v>
      </c>
      <c r="E33" s="280" t="s">
        <v>694</v>
      </c>
      <c r="F33" s="387"/>
      <c r="G33" s="389"/>
      <c r="H33" s="465"/>
      <c r="I33" s="390">
        <f t="shared" si="1"/>
        <v>0</v>
      </c>
      <c r="J33" s="391" t="s">
        <v>141</v>
      </c>
      <c r="K33" s="392" t="s">
        <v>176</v>
      </c>
      <c r="L33" s="393">
        <v>3</v>
      </c>
      <c r="M33" s="492"/>
      <c r="N33" s="278" t="str">
        <f t="shared" si="3"/>
        <v>3.04.03</v>
      </c>
      <c r="O33" s="408">
        <v>376</v>
      </c>
      <c r="P33" s="281" t="s">
        <v>1069</v>
      </c>
      <c r="Q33" s="250"/>
      <c r="R33" s="250"/>
      <c r="S33" s="281" t="s">
        <v>1091</v>
      </c>
      <c r="T33" s="250"/>
      <c r="U33" s="250"/>
      <c r="V33" s="250"/>
      <c r="W33" s="250"/>
      <c r="X33" s="250"/>
      <c r="Y33" s="250"/>
      <c r="Z33" s="250"/>
      <c r="AA33" s="250"/>
      <c r="AB33" s="250"/>
      <c r="AC33" s="250"/>
      <c r="AD33" s="250"/>
      <c r="AE33" s="250"/>
      <c r="AF33" s="250"/>
      <c r="AG33" s="250"/>
      <c r="AH33" s="250"/>
      <c r="AI33" s="250"/>
      <c r="AJ33" s="250"/>
    </row>
    <row r="34" spans="1:36" s="405" customFormat="1" x14ac:dyDescent="0.25">
      <c r="A34" s="406" t="s">
        <v>181</v>
      </c>
      <c r="B34" s="407" t="s">
        <v>182</v>
      </c>
      <c r="C34" s="387" t="s">
        <v>701</v>
      </c>
      <c r="D34" s="388">
        <v>85</v>
      </c>
      <c r="E34" s="280" t="s">
        <v>694</v>
      </c>
      <c r="F34" s="387"/>
      <c r="G34" s="389"/>
      <c r="H34" s="465"/>
      <c r="I34" s="390">
        <f t="shared" si="1"/>
        <v>0</v>
      </c>
      <c r="J34" s="391" t="s">
        <v>141</v>
      </c>
      <c r="K34" s="392" t="s">
        <v>176</v>
      </c>
      <c r="L34" s="393">
        <v>4</v>
      </c>
      <c r="M34" s="492"/>
      <c r="N34" s="278" t="str">
        <f t="shared" si="3"/>
        <v>3.04.04</v>
      </c>
      <c r="O34" s="408">
        <v>377</v>
      </c>
      <c r="P34" s="281" t="s">
        <v>1069</v>
      </c>
      <c r="Q34" s="250"/>
      <c r="R34" s="250"/>
      <c r="S34" s="281" t="s">
        <v>1092</v>
      </c>
      <c r="T34" s="250"/>
      <c r="U34" s="250"/>
      <c r="V34" s="250"/>
      <c r="W34" s="250"/>
      <c r="X34" s="250"/>
      <c r="Y34" s="250"/>
      <c r="Z34" s="250"/>
      <c r="AA34" s="250"/>
      <c r="AB34" s="250"/>
      <c r="AC34" s="250"/>
      <c r="AD34" s="250"/>
      <c r="AE34" s="250"/>
      <c r="AF34" s="250"/>
      <c r="AG34" s="250"/>
      <c r="AH34" s="250"/>
      <c r="AI34" s="250"/>
      <c r="AJ34" s="250"/>
    </row>
    <row r="35" spans="1:36" s="405" customFormat="1" x14ac:dyDescent="0.25">
      <c r="A35" s="268" t="s">
        <v>183</v>
      </c>
      <c r="B35" s="269" t="s">
        <v>183</v>
      </c>
      <c r="C35" s="270" t="s">
        <v>701</v>
      </c>
      <c r="D35" s="271">
        <v>45</v>
      </c>
      <c r="E35" s="280" t="s">
        <v>694</v>
      </c>
      <c r="F35" s="403"/>
      <c r="G35" s="389"/>
      <c r="H35" s="465"/>
      <c r="I35" s="390">
        <f t="shared" si="1"/>
        <v>0</v>
      </c>
      <c r="J35" s="391" t="s">
        <v>141</v>
      </c>
      <c r="K35" s="392" t="s">
        <v>176</v>
      </c>
      <c r="L35" s="393">
        <v>5</v>
      </c>
      <c r="M35" s="492"/>
      <c r="N35" s="278" t="str">
        <f t="shared" si="3"/>
        <v>3.04.05</v>
      </c>
      <c r="O35" s="404">
        <v>66</v>
      </c>
      <c r="P35" s="281" t="s">
        <v>1069</v>
      </c>
      <c r="Q35" s="250"/>
      <c r="R35" s="250"/>
      <c r="S35" s="281" t="s">
        <v>1093</v>
      </c>
      <c r="T35" s="250"/>
      <c r="U35" s="250"/>
      <c r="V35" s="250"/>
      <c r="W35" s="250"/>
      <c r="X35" s="250"/>
      <c r="Y35" s="250"/>
      <c r="Z35" s="250"/>
      <c r="AA35" s="250"/>
      <c r="AB35" s="250"/>
      <c r="AC35" s="250"/>
      <c r="AD35" s="250"/>
      <c r="AE35" s="250"/>
      <c r="AF35" s="250"/>
      <c r="AG35" s="250"/>
      <c r="AH35" s="250"/>
      <c r="AI35" s="250"/>
      <c r="AJ35" s="250"/>
    </row>
    <row r="36" spans="1:36" s="250" customFormat="1" x14ac:dyDescent="0.25">
      <c r="A36" s="35" t="s">
        <v>184</v>
      </c>
      <c r="B36" s="166" t="s">
        <v>185</v>
      </c>
      <c r="C36" s="270" t="s">
        <v>738</v>
      </c>
      <c r="D36" s="271">
        <v>750</v>
      </c>
      <c r="E36" s="280" t="s">
        <v>694</v>
      </c>
      <c r="F36" s="403"/>
      <c r="G36" s="389"/>
      <c r="H36" s="465"/>
      <c r="I36" s="390">
        <f t="shared" si="1"/>
        <v>0</v>
      </c>
      <c r="J36" s="391" t="s">
        <v>141</v>
      </c>
      <c r="K36" s="392" t="s">
        <v>176</v>
      </c>
      <c r="L36" s="393">
        <v>6</v>
      </c>
      <c r="M36" s="492"/>
      <c r="N36" s="278" t="str">
        <f t="shared" si="3"/>
        <v>3.04.06</v>
      </c>
      <c r="O36" s="36">
        <v>80</v>
      </c>
      <c r="P36" s="281" t="s">
        <v>1069</v>
      </c>
      <c r="S36" s="281" t="s">
        <v>923</v>
      </c>
    </row>
    <row r="37" spans="1:36" s="250" customFormat="1" x14ac:dyDescent="0.25">
      <c r="A37" s="406" t="s">
        <v>186</v>
      </c>
      <c r="B37" s="407" t="s">
        <v>187</v>
      </c>
      <c r="C37" s="387" t="s">
        <v>701</v>
      </c>
      <c r="D37" s="388">
        <v>315</v>
      </c>
      <c r="E37" s="280" t="s">
        <v>694</v>
      </c>
      <c r="F37" s="387"/>
      <c r="G37" s="389"/>
      <c r="H37" s="465"/>
      <c r="I37" s="390">
        <f t="shared" si="1"/>
        <v>0</v>
      </c>
      <c r="J37" s="391" t="s">
        <v>141</v>
      </c>
      <c r="K37" s="392" t="s">
        <v>176</v>
      </c>
      <c r="L37" s="393">
        <v>7</v>
      </c>
      <c r="M37" s="492"/>
      <c r="N37" s="278" t="str">
        <f t="shared" si="3"/>
        <v>3.04.07</v>
      </c>
      <c r="O37" s="408">
        <v>378</v>
      </c>
      <c r="P37" s="281" t="s">
        <v>1069</v>
      </c>
      <c r="S37" s="281" t="s">
        <v>933</v>
      </c>
    </row>
    <row r="38" spans="1:36" s="250" customFormat="1" x14ac:dyDescent="0.25">
      <c r="A38" s="35" t="s">
        <v>188</v>
      </c>
      <c r="B38" s="166" t="s">
        <v>188</v>
      </c>
      <c r="C38" s="270" t="s">
        <v>701</v>
      </c>
      <c r="D38" s="271">
        <v>530</v>
      </c>
      <c r="E38" s="280" t="s">
        <v>694</v>
      </c>
      <c r="F38" s="403"/>
      <c r="G38" s="389"/>
      <c r="H38" s="465"/>
      <c r="I38" s="390">
        <f t="shared" si="1"/>
        <v>0</v>
      </c>
      <c r="J38" s="391" t="s">
        <v>141</v>
      </c>
      <c r="K38" s="392" t="s">
        <v>176</v>
      </c>
      <c r="L38" s="393">
        <v>8</v>
      </c>
      <c r="M38" s="492"/>
      <c r="N38" s="278" t="str">
        <f t="shared" si="3"/>
        <v>3.04.08</v>
      </c>
      <c r="O38" s="36">
        <v>77</v>
      </c>
      <c r="P38" s="281" t="s">
        <v>1069</v>
      </c>
      <c r="S38" s="281" t="s">
        <v>923</v>
      </c>
    </row>
    <row r="39" spans="1:36" s="395" customFormat="1" x14ac:dyDescent="0.25">
      <c r="A39" s="35" t="s">
        <v>189</v>
      </c>
      <c r="B39" s="166" t="s">
        <v>189</v>
      </c>
      <c r="C39" s="270" t="s">
        <v>701</v>
      </c>
      <c r="D39" s="271">
        <v>410</v>
      </c>
      <c r="E39" s="280" t="s">
        <v>694</v>
      </c>
      <c r="F39" s="403"/>
      <c r="G39" s="389"/>
      <c r="H39" s="465"/>
      <c r="I39" s="390">
        <f t="shared" si="1"/>
        <v>0</v>
      </c>
      <c r="J39" s="391" t="s">
        <v>141</v>
      </c>
      <c r="K39" s="392" t="s">
        <v>176</v>
      </c>
      <c r="L39" s="393">
        <v>9</v>
      </c>
      <c r="M39" s="492"/>
      <c r="N39" s="278" t="str">
        <f t="shared" si="3"/>
        <v>3.04.09</v>
      </c>
      <c r="O39" s="36">
        <v>78</v>
      </c>
      <c r="P39" s="281" t="s">
        <v>1069</v>
      </c>
      <c r="Q39" s="250"/>
      <c r="R39" s="250"/>
      <c r="S39" s="281" t="s">
        <v>1094</v>
      </c>
      <c r="T39" s="250"/>
      <c r="U39" s="250"/>
      <c r="V39" s="250"/>
      <c r="W39" s="250"/>
      <c r="X39" s="250"/>
      <c r="Y39" s="250"/>
      <c r="Z39" s="250"/>
      <c r="AA39" s="250"/>
      <c r="AB39" s="250"/>
      <c r="AC39" s="250"/>
      <c r="AD39" s="250"/>
      <c r="AE39" s="250"/>
      <c r="AF39" s="250"/>
      <c r="AG39" s="250"/>
      <c r="AH39" s="250"/>
      <c r="AI39" s="250"/>
      <c r="AJ39" s="250"/>
    </row>
    <row r="40" spans="1:36" x14ac:dyDescent="0.25">
      <c r="A40" s="35" t="s">
        <v>190</v>
      </c>
      <c r="B40" s="166" t="s">
        <v>190</v>
      </c>
      <c r="C40" s="270" t="s">
        <v>701</v>
      </c>
      <c r="D40" s="271">
        <v>165</v>
      </c>
      <c r="E40" s="280" t="s">
        <v>694</v>
      </c>
      <c r="F40" s="403"/>
      <c r="G40" s="389"/>
      <c r="H40" s="465"/>
      <c r="I40" s="390">
        <f t="shared" si="1"/>
        <v>0</v>
      </c>
      <c r="J40" s="391" t="s">
        <v>141</v>
      </c>
      <c r="K40" s="392" t="s">
        <v>176</v>
      </c>
      <c r="L40" s="393">
        <v>10</v>
      </c>
      <c r="M40" s="492"/>
      <c r="N40" s="278" t="str">
        <f t="shared" si="3"/>
        <v>3.04.10</v>
      </c>
      <c r="O40" s="36">
        <v>79</v>
      </c>
      <c r="P40" s="281" t="s">
        <v>1069</v>
      </c>
      <c r="S40" s="281" t="s">
        <v>1095</v>
      </c>
    </row>
    <row r="41" spans="1:36" x14ac:dyDescent="0.25">
      <c r="A41" s="268" t="s">
        <v>191</v>
      </c>
      <c r="B41" s="269" t="s">
        <v>191</v>
      </c>
      <c r="C41" s="270" t="s">
        <v>701</v>
      </c>
      <c r="D41" s="271">
        <v>30</v>
      </c>
      <c r="E41" s="280" t="s">
        <v>694</v>
      </c>
      <c r="F41" s="403"/>
      <c r="G41" s="389"/>
      <c r="H41" s="465"/>
      <c r="I41" s="390">
        <f t="shared" si="1"/>
        <v>0</v>
      </c>
      <c r="J41" s="391" t="s">
        <v>141</v>
      </c>
      <c r="K41" s="392" t="s">
        <v>176</v>
      </c>
      <c r="L41" s="393">
        <v>11</v>
      </c>
      <c r="M41" s="492"/>
      <c r="N41" s="278" t="str">
        <f t="shared" si="3"/>
        <v>3.04.11</v>
      </c>
      <c r="O41" s="404">
        <v>71</v>
      </c>
      <c r="P41" s="281" t="s">
        <v>1069</v>
      </c>
      <c r="S41" s="281" t="s">
        <v>1096</v>
      </c>
    </row>
    <row r="42" spans="1:36" x14ac:dyDescent="0.25">
      <c r="A42" s="268" t="s">
        <v>192</v>
      </c>
      <c r="B42" s="269" t="s">
        <v>192</v>
      </c>
      <c r="C42" s="270" t="s">
        <v>701</v>
      </c>
      <c r="D42" s="271">
        <v>60</v>
      </c>
      <c r="E42" s="280" t="s">
        <v>694</v>
      </c>
      <c r="F42" s="403"/>
      <c r="G42" s="389"/>
      <c r="H42" s="465"/>
      <c r="I42" s="390">
        <f t="shared" si="1"/>
        <v>0</v>
      </c>
      <c r="J42" s="391" t="s">
        <v>141</v>
      </c>
      <c r="K42" s="392" t="s">
        <v>176</v>
      </c>
      <c r="L42" s="393">
        <v>12</v>
      </c>
      <c r="M42" s="492"/>
      <c r="N42" s="278" t="str">
        <f t="shared" si="3"/>
        <v>3.04.12</v>
      </c>
      <c r="O42" s="404">
        <v>72</v>
      </c>
      <c r="P42" s="281" t="s">
        <v>1069</v>
      </c>
      <c r="S42" s="281" t="s">
        <v>1037</v>
      </c>
    </row>
    <row r="43" spans="1:36" x14ac:dyDescent="0.25">
      <c r="A43" s="268"/>
      <c r="B43" s="397" t="s">
        <v>552</v>
      </c>
      <c r="C43" s="398"/>
      <c r="D43" s="399"/>
      <c r="E43" s="398"/>
      <c r="F43" s="398"/>
      <c r="G43" s="398"/>
      <c r="H43" s="398"/>
      <c r="I43" s="400"/>
      <c r="J43" s="398"/>
      <c r="K43" s="398"/>
      <c r="L43" s="401"/>
      <c r="M43" s="401"/>
      <c r="N43" s="402">
        <v>3.05</v>
      </c>
      <c r="O43" s="385"/>
    </row>
    <row r="44" spans="1:36" x14ac:dyDescent="0.25">
      <c r="A44" s="35" t="s">
        <v>194</v>
      </c>
      <c r="B44" s="166" t="s">
        <v>194</v>
      </c>
      <c r="C44" s="270" t="s">
        <v>195</v>
      </c>
      <c r="D44" s="271">
        <v>20</v>
      </c>
      <c r="E44" s="280" t="s">
        <v>694</v>
      </c>
      <c r="F44" s="403"/>
      <c r="G44" s="389"/>
      <c r="H44" s="465"/>
      <c r="I44" s="390">
        <f t="shared" si="1"/>
        <v>0</v>
      </c>
      <c r="J44" s="391" t="s">
        <v>141</v>
      </c>
      <c r="K44" s="392" t="s">
        <v>196</v>
      </c>
      <c r="L44" s="393">
        <v>1</v>
      </c>
      <c r="M44" s="492"/>
      <c r="N44" s="278" t="str">
        <f t="shared" ref="N44:N50" si="4">CONCATENATE(LEFT($J44,1),".",LEFT($K44,2),".",RIGHT(TEXT($L44/100,"0.00"),2))</f>
        <v>3.05.01</v>
      </c>
      <c r="O44" s="36">
        <v>85</v>
      </c>
      <c r="P44" s="281" t="s">
        <v>1069</v>
      </c>
      <c r="S44" s="281" t="s">
        <v>1097</v>
      </c>
    </row>
    <row r="45" spans="1:36" x14ac:dyDescent="0.25">
      <c r="A45" s="35" t="s">
        <v>197</v>
      </c>
      <c r="B45" s="166" t="s">
        <v>197</v>
      </c>
      <c r="C45" s="270" t="s">
        <v>701</v>
      </c>
      <c r="D45" s="271">
        <v>220</v>
      </c>
      <c r="E45" s="280" t="s">
        <v>694</v>
      </c>
      <c r="F45" s="403"/>
      <c r="G45" s="389"/>
      <c r="H45" s="465"/>
      <c r="I45" s="390">
        <f t="shared" si="1"/>
        <v>0</v>
      </c>
      <c r="J45" s="391" t="s">
        <v>141</v>
      </c>
      <c r="K45" s="392" t="s">
        <v>196</v>
      </c>
      <c r="L45" s="393">
        <v>2</v>
      </c>
      <c r="M45" s="492"/>
      <c r="N45" s="278" t="str">
        <f t="shared" si="4"/>
        <v>3.05.02</v>
      </c>
      <c r="O45" s="36">
        <v>86</v>
      </c>
      <c r="P45" s="281" t="s">
        <v>1069</v>
      </c>
      <c r="S45" s="281" t="s">
        <v>1098</v>
      </c>
    </row>
    <row r="46" spans="1:36" x14ac:dyDescent="0.25">
      <c r="A46" s="35"/>
      <c r="B46" s="166" t="s">
        <v>553</v>
      </c>
      <c r="C46" s="270" t="s">
        <v>738</v>
      </c>
      <c r="D46" s="271">
        <v>60</v>
      </c>
      <c r="E46" s="280" t="s">
        <v>694</v>
      </c>
      <c r="F46" s="403"/>
      <c r="G46" s="389"/>
      <c r="H46" s="465"/>
      <c r="I46" s="390">
        <f t="shared" si="1"/>
        <v>0</v>
      </c>
      <c r="J46" s="391" t="s">
        <v>141</v>
      </c>
      <c r="K46" s="392" t="s">
        <v>196</v>
      </c>
      <c r="L46" s="393">
        <v>3</v>
      </c>
      <c r="M46" s="492"/>
      <c r="N46" s="278" t="str">
        <f t="shared" si="4"/>
        <v>3.05.03</v>
      </c>
      <c r="O46" s="36"/>
      <c r="P46" s="281" t="s">
        <v>1069</v>
      </c>
      <c r="S46" s="281" t="s">
        <v>1099</v>
      </c>
    </row>
    <row r="47" spans="1:36" x14ac:dyDescent="0.25">
      <c r="A47" s="35"/>
      <c r="B47" s="166" t="s">
        <v>554</v>
      </c>
      <c r="C47" s="270" t="s">
        <v>738</v>
      </c>
      <c r="D47" s="271">
        <v>30</v>
      </c>
      <c r="E47" s="280" t="s">
        <v>694</v>
      </c>
      <c r="F47" s="403"/>
      <c r="G47" s="389"/>
      <c r="H47" s="465"/>
      <c r="I47" s="390">
        <f t="shared" si="1"/>
        <v>0</v>
      </c>
      <c r="J47" s="391" t="s">
        <v>141</v>
      </c>
      <c r="K47" s="392" t="s">
        <v>196</v>
      </c>
      <c r="L47" s="393">
        <v>4</v>
      </c>
      <c r="M47" s="492"/>
      <c r="N47" s="278" t="str">
        <f t="shared" si="4"/>
        <v>3.05.04</v>
      </c>
      <c r="O47" s="36"/>
      <c r="P47" s="281" t="s">
        <v>1069</v>
      </c>
      <c r="S47" s="281" t="s">
        <v>1100</v>
      </c>
      <c r="T47" s="281"/>
    </row>
    <row r="48" spans="1:36" x14ac:dyDescent="0.25">
      <c r="A48" s="35"/>
      <c r="B48" s="166" t="s">
        <v>555</v>
      </c>
      <c r="C48" s="270" t="s">
        <v>738</v>
      </c>
      <c r="D48" s="271">
        <v>1</v>
      </c>
      <c r="E48" s="280" t="s">
        <v>694</v>
      </c>
      <c r="F48" s="403"/>
      <c r="G48" s="389"/>
      <c r="H48" s="465"/>
      <c r="I48" s="390">
        <f t="shared" si="1"/>
        <v>0</v>
      </c>
      <c r="J48" s="391" t="s">
        <v>141</v>
      </c>
      <c r="K48" s="392" t="s">
        <v>196</v>
      </c>
      <c r="L48" s="393">
        <v>5</v>
      </c>
      <c r="M48" s="493" t="s">
        <v>558</v>
      </c>
      <c r="N48" s="278" t="str">
        <f t="shared" si="4"/>
        <v>3.05.05</v>
      </c>
      <c r="O48" s="36"/>
      <c r="P48" s="281" t="s">
        <v>1069</v>
      </c>
      <c r="S48" s="281" t="s">
        <v>1101</v>
      </c>
    </row>
    <row r="49" spans="1:36" x14ac:dyDescent="0.25">
      <c r="A49" s="35"/>
      <c r="B49" s="166" t="s">
        <v>556</v>
      </c>
      <c r="C49" s="270" t="s">
        <v>738</v>
      </c>
      <c r="D49" s="271">
        <v>15</v>
      </c>
      <c r="E49" s="280" t="s">
        <v>694</v>
      </c>
      <c r="F49" s="403"/>
      <c r="G49" s="389"/>
      <c r="H49" s="465"/>
      <c r="I49" s="390">
        <f t="shared" si="1"/>
        <v>0</v>
      </c>
      <c r="J49" s="391" t="s">
        <v>141</v>
      </c>
      <c r="K49" s="392" t="s">
        <v>196</v>
      </c>
      <c r="L49" s="393">
        <v>6</v>
      </c>
      <c r="M49" s="492"/>
      <c r="N49" s="278" t="str">
        <f t="shared" si="4"/>
        <v>3.05.06</v>
      </c>
      <c r="O49" s="36"/>
      <c r="P49" s="281" t="s">
        <v>1069</v>
      </c>
      <c r="S49" s="281" t="s">
        <v>1102</v>
      </c>
    </row>
    <row r="50" spans="1:36" x14ac:dyDescent="0.25">
      <c r="A50" s="35"/>
      <c r="B50" s="166" t="s">
        <v>557</v>
      </c>
      <c r="C50" s="270" t="s">
        <v>738</v>
      </c>
      <c r="D50" s="271">
        <v>45</v>
      </c>
      <c r="E50" s="280" t="s">
        <v>694</v>
      </c>
      <c r="F50" s="403"/>
      <c r="G50" s="389"/>
      <c r="H50" s="465"/>
      <c r="I50" s="390">
        <f t="shared" si="1"/>
        <v>0</v>
      </c>
      <c r="J50" s="391" t="s">
        <v>141</v>
      </c>
      <c r="K50" s="392" t="s">
        <v>196</v>
      </c>
      <c r="L50" s="393">
        <v>7</v>
      </c>
      <c r="M50" s="492"/>
      <c r="N50" s="278" t="str">
        <f t="shared" si="4"/>
        <v>3.05.07</v>
      </c>
      <c r="O50" s="36"/>
      <c r="P50" s="281" t="s">
        <v>1069</v>
      </c>
      <c r="S50" s="281" t="s">
        <v>1103</v>
      </c>
    </row>
    <row r="51" spans="1:36" x14ac:dyDescent="0.25">
      <c r="A51" s="35"/>
      <c r="B51" s="397" t="s">
        <v>198</v>
      </c>
      <c r="C51" s="398"/>
      <c r="D51" s="399"/>
      <c r="E51" s="398"/>
      <c r="F51" s="398"/>
      <c r="G51" s="398"/>
      <c r="H51" s="398"/>
      <c r="I51" s="400"/>
      <c r="J51" s="398"/>
      <c r="K51" s="398"/>
      <c r="L51" s="401"/>
      <c r="M51" s="401"/>
      <c r="N51" s="402">
        <v>3.06</v>
      </c>
      <c r="O51" s="385"/>
    </row>
    <row r="52" spans="1:36" x14ac:dyDescent="0.25">
      <c r="A52" s="307" t="s">
        <v>199</v>
      </c>
      <c r="B52" s="386" t="s">
        <v>199</v>
      </c>
      <c r="C52" s="387" t="s">
        <v>200</v>
      </c>
      <c r="D52" s="388">
        <v>500</v>
      </c>
      <c r="E52" s="387"/>
      <c r="F52" s="387" t="s">
        <v>694</v>
      </c>
      <c r="G52" s="389"/>
      <c r="H52" s="389"/>
      <c r="I52" s="390">
        <f t="shared" si="1"/>
        <v>0</v>
      </c>
      <c r="J52" s="391" t="s">
        <v>141</v>
      </c>
      <c r="K52" s="392" t="s">
        <v>201</v>
      </c>
      <c r="L52" s="393">
        <v>1</v>
      </c>
      <c r="M52" s="492"/>
      <c r="N52" s="278" t="str">
        <f>CONCATENATE(LEFT($J52,1),".",LEFT($K52,2),".",RIGHT(TEXT($L52/100,"0.00"),2))</f>
        <v>3.06.01</v>
      </c>
      <c r="O52" s="394">
        <v>244</v>
      </c>
      <c r="P52" s="281" t="s">
        <v>1069</v>
      </c>
      <c r="S52" s="281" t="s">
        <v>1105</v>
      </c>
    </row>
    <row r="53" spans="1:36" x14ac:dyDescent="0.25">
      <c r="A53" s="307" t="s">
        <v>202</v>
      </c>
      <c r="B53" s="386" t="s">
        <v>202</v>
      </c>
      <c r="C53" s="387" t="s">
        <v>203</v>
      </c>
      <c r="D53" s="388">
        <v>290</v>
      </c>
      <c r="E53" s="280" t="s">
        <v>694</v>
      </c>
      <c r="F53" s="387"/>
      <c r="G53" s="389"/>
      <c r="H53" s="465"/>
      <c r="I53" s="390">
        <f t="shared" si="1"/>
        <v>0</v>
      </c>
      <c r="J53" s="391" t="s">
        <v>141</v>
      </c>
      <c r="K53" s="392" t="s">
        <v>201</v>
      </c>
      <c r="L53" s="393">
        <v>2</v>
      </c>
      <c r="M53" s="492"/>
      <c r="N53" s="278" t="str">
        <f>CONCATENATE(LEFT($J53,1),".",LEFT($K53,2),".",RIGHT(TEXT($L53/100,"0.00"),2))</f>
        <v>3.06.02</v>
      </c>
      <c r="O53" s="394">
        <v>242</v>
      </c>
      <c r="Q53" s="281" t="s">
        <v>1104</v>
      </c>
      <c r="R53" s="281" t="s">
        <v>1087</v>
      </c>
      <c r="S53" s="281" t="s">
        <v>1087</v>
      </c>
    </row>
    <row r="54" spans="1:36" x14ac:dyDescent="0.25">
      <c r="A54" s="406" t="s">
        <v>204</v>
      </c>
      <c r="B54" s="407" t="s">
        <v>204</v>
      </c>
      <c r="C54" s="387" t="s">
        <v>701</v>
      </c>
      <c r="D54" s="388">
        <v>490</v>
      </c>
      <c r="E54" s="280" t="s">
        <v>694</v>
      </c>
      <c r="F54" s="387"/>
      <c r="G54" s="389"/>
      <c r="H54" s="465"/>
      <c r="I54" s="390">
        <f t="shared" si="1"/>
        <v>0</v>
      </c>
      <c r="J54" s="391" t="s">
        <v>141</v>
      </c>
      <c r="K54" s="392" t="s">
        <v>201</v>
      </c>
      <c r="L54" s="393">
        <v>3</v>
      </c>
      <c r="M54" s="492"/>
      <c r="N54" s="278" t="str">
        <f>CONCATENATE(LEFT($J54,1),".",LEFT($K54,2),".",RIGHT(TEXT($L54/100,"0.00"),2))</f>
        <v>3.06.03</v>
      </c>
      <c r="O54" s="408">
        <v>379</v>
      </c>
      <c r="P54" s="281" t="s">
        <v>1069</v>
      </c>
      <c r="S54" s="281" t="s">
        <v>1106</v>
      </c>
    </row>
    <row r="55" spans="1:36" x14ac:dyDescent="0.25">
      <c r="A55" s="406"/>
      <c r="B55" s="397" t="s">
        <v>205</v>
      </c>
      <c r="C55" s="398"/>
      <c r="D55" s="399"/>
      <c r="E55" s="398"/>
      <c r="F55" s="398"/>
      <c r="G55" s="398"/>
      <c r="H55" s="398"/>
      <c r="I55" s="400"/>
      <c r="J55" s="398"/>
      <c r="K55" s="398"/>
      <c r="L55" s="401"/>
      <c r="M55" s="401"/>
      <c r="N55" s="402">
        <v>3.07</v>
      </c>
      <c r="O55" s="385"/>
    </row>
    <row r="56" spans="1:36" x14ac:dyDescent="0.25">
      <c r="A56" s="268" t="s">
        <v>206</v>
      </c>
      <c r="B56" s="269" t="s">
        <v>206</v>
      </c>
      <c r="C56" s="270" t="s">
        <v>701</v>
      </c>
      <c r="D56" s="271">
        <v>1200</v>
      </c>
      <c r="E56" s="280" t="s">
        <v>694</v>
      </c>
      <c r="F56" s="403"/>
      <c r="G56" s="389"/>
      <c r="H56" s="465"/>
      <c r="I56" s="390">
        <f t="shared" si="1"/>
        <v>0</v>
      </c>
      <c r="J56" s="391" t="s">
        <v>141</v>
      </c>
      <c r="K56" s="392" t="s">
        <v>207</v>
      </c>
      <c r="L56" s="393">
        <v>1</v>
      </c>
      <c r="M56" s="492"/>
      <c r="N56" s="278" t="str">
        <f t="shared" ref="N56:N63" si="5">CONCATENATE(LEFT($J56,1),".",LEFT($K56,2),".",RIGHT(TEXT($L56/100,"0.00"),2))</f>
        <v>3.07.01</v>
      </c>
      <c r="O56" s="404">
        <v>73</v>
      </c>
      <c r="P56" s="281" t="s">
        <v>1069</v>
      </c>
      <c r="S56" s="281" t="s">
        <v>923</v>
      </c>
    </row>
    <row r="57" spans="1:36" x14ac:dyDescent="0.25">
      <c r="A57" s="268" t="s">
        <v>208</v>
      </c>
      <c r="B57" s="269" t="s">
        <v>208</v>
      </c>
      <c r="C57" s="270" t="s">
        <v>701</v>
      </c>
      <c r="D57" s="271">
        <v>350</v>
      </c>
      <c r="E57" s="280" t="s">
        <v>694</v>
      </c>
      <c r="F57" s="403"/>
      <c r="G57" s="389"/>
      <c r="H57" s="465"/>
      <c r="I57" s="390">
        <f t="shared" si="1"/>
        <v>0</v>
      </c>
      <c r="J57" s="391" t="s">
        <v>141</v>
      </c>
      <c r="K57" s="392" t="s">
        <v>207</v>
      </c>
      <c r="L57" s="393">
        <v>2</v>
      </c>
      <c r="M57" s="492"/>
      <c r="N57" s="278" t="str">
        <f t="shared" si="5"/>
        <v>3.07.02</v>
      </c>
      <c r="O57" s="404">
        <v>74</v>
      </c>
      <c r="P57" s="281" t="s">
        <v>1069</v>
      </c>
      <c r="S57" s="281" t="s">
        <v>1084</v>
      </c>
    </row>
    <row r="58" spans="1:36" x14ac:dyDescent="0.25">
      <c r="A58" s="268" t="s">
        <v>209</v>
      </c>
      <c r="B58" s="269" t="s">
        <v>209</v>
      </c>
      <c r="C58" s="270" t="s">
        <v>210</v>
      </c>
      <c r="D58" s="271">
        <v>500</v>
      </c>
      <c r="E58" s="280" t="s">
        <v>694</v>
      </c>
      <c r="F58" s="403"/>
      <c r="G58" s="389"/>
      <c r="H58" s="465"/>
      <c r="I58" s="390">
        <f t="shared" si="1"/>
        <v>0</v>
      </c>
      <c r="J58" s="391" t="s">
        <v>141</v>
      </c>
      <c r="K58" s="392" t="s">
        <v>207</v>
      </c>
      <c r="L58" s="393">
        <v>3</v>
      </c>
      <c r="M58" s="492"/>
      <c r="N58" s="278" t="str">
        <f t="shared" si="5"/>
        <v>3.07.03</v>
      </c>
      <c r="O58" s="404">
        <v>75</v>
      </c>
      <c r="P58" s="281" t="s">
        <v>1069</v>
      </c>
      <c r="S58" s="281" t="s">
        <v>1107</v>
      </c>
    </row>
    <row r="59" spans="1:36" s="409" customFormat="1" x14ac:dyDescent="0.25">
      <c r="A59" s="268" t="s">
        <v>211</v>
      </c>
      <c r="B59" s="269" t="s">
        <v>211</v>
      </c>
      <c r="C59" s="270" t="s">
        <v>210</v>
      </c>
      <c r="D59" s="271">
        <v>700</v>
      </c>
      <c r="E59" s="280" t="s">
        <v>694</v>
      </c>
      <c r="F59" s="403"/>
      <c r="G59" s="389"/>
      <c r="H59" s="465"/>
      <c r="I59" s="390">
        <f t="shared" si="1"/>
        <v>0</v>
      </c>
      <c r="J59" s="391" t="s">
        <v>141</v>
      </c>
      <c r="K59" s="392" t="s">
        <v>207</v>
      </c>
      <c r="L59" s="393">
        <v>4</v>
      </c>
      <c r="M59" s="492"/>
      <c r="N59" s="278" t="str">
        <f t="shared" si="5"/>
        <v>3.07.04</v>
      </c>
      <c r="O59" s="404">
        <v>76</v>
      </c>
      <c r="P59" s="281" t="s">
        <v>1069</v>
      </c>
      <c r="Q59" s="250"/>
      <c r="R59" s="250"/>
      <c r="S59" s="281" t="s">
        <v>1108</v>
      </c>
      <c r="T59" s="250"/>
      <c r="U59" s="250"/>
      <c r="V59" s="250"/>
      <c r="W59" s="250"/>
      <c r="X59" s="250"/>
      <c r="Y59" s="250"/>
      <c r="Z59" s="250"/>
      <c r="AA59" s="250"/>
      <c r="AB59" s="250"/>
      <c r="AC59" s="250"/>
      <c r="AD59" s="250"/>
      <c r="AE59" s="250"/>
      <c r="AF59" s="250"/>
      <c r="AG59" s="250"/>
      <c r="AH59" s="250"/>
      <c r="AI59" s="250"/>
      <c r="AJ59" s="250"/>
    </row>
    <row r="60" spans="1:36" x14ac:dyDescent="0.25">
      <c r="A60" s="268" t="s">
        <v>212</v>
      </c>
      <c r="B60" s="269" t="s">
        <v>212</v>
      </c>
      <c r="C60" s="270" t="s">
        <v>698</v>
      </c>
      <c r="D60" s="271">
        <v>45</v>
      </c>
      <c r="E60" s="280"/>
      <c r="F60" s="403" t="s">
        <v>694</v>
      </c>
      <c r="G60" s="273"/>
      <c r="H60" s="273"/>
      <c r="I60" s="390">
        <f t="shared" si="1"/>
        <v>0</v>
      </c>
      <c r="J60" s="391" t="s">
        <v>141</v>
      </c>
      <c r="K60" s="392" t="s">
        <v>207</v>
      </c>
      <c r="L60" s="393">
        <v>5</v>
      </c>
      <c r="M60" s="492"/>
      <c r="N60" s="278" t="str">
        <f t="shared" si="5"/>
        <v>3.07.05</v>
      </c>
      <c r="O60" s="404">
        <v>100</v>
      </c>
      <c r="P60" s="281" t="s">
        <v>1069</v>
      </c>
      <c r="S60" s="281" t="s">
        <v>851</v>
      </c>
      <c r="T60" s="281" t="s">
        <v>1110</v>
      </c>
    </row>
    <row r="61" spans="1:36" x14ac:dyDescent="0.25">
      <c r="A61" s="268"/>
      <c r="B61" s="269" t="s">
        <v>213</v>
      </c>
      <c r="C61" s="270" t="s">
        <v>701</v>
      </c>
      <c r="D61" s="271">
        <v>250</v>
      </c>
      <c r="E61" s="280"/>
      <c r="F61" s="403" t="s">
        <v>694</v>
      </c>
      <c r="G61" s="273"/>
      <c r="H61" s="273"/>
      <c r="I61" s="390">
        <f t="shared" si="1"/>
        <v>0</v>
      </c>
      <c r="J61" s="391" t="s">
        <v>141</v>
      </c>
      <c r="K61" s="392" t="s">
        <v>207</v>
      </c>
      <c r="L61" s="393">
        <v>6</v>
      </c>
      <c r="M61" s="492"/>
      <c r="N61" s="278" t="str">
        <f t="shared" si="5"/>
        <v>3.07.06</v>
      </c>
      <c r="O61" s="404">
        <v>380</v>
      </c>
      <c r="P61" s="281" t="s">
        <v>1069</v>
      </c>
      <c r="S61" s="281" t="s">
        <v>1109</v>
      </c>
    </row>
    <row r="62" spans="1:36" s="395" customFormat="1" x14ac:dyDescent="0.25">
      <c r="A62" s="268" t="s">
        <v>214</v>
      </c>
      <c r="B62" s="269" t="s">
        <v>214</v>
      </c>
      <c r="C62" s="270" t="s">
        <v>701</v>
      </c>
      <c r="D62" s="410" t="s">
        <v>215</v>
      </c>
      <c r="E62" s="280" t="s">
        <v>694</v>
      </c>
      <c r="F62" s="403"/>
      <c r="G62" s="389"/>
      <c r="H62" s="465"/>
      <c r="I62" s="411">
        <v>0</v>
      </c>
      <c r="J62" s="391" t="s">
        <v>141</v>
      </c>
      <c r="K62" s="392" t="s">
        <v>207</v>
      </c>
      <c r="L62" s="393">
        <v>7</v>
      </c>
      <c r="M62" s="494" t="s">
        <v>703</v>
      </c>
      <c r="N62" s="278" t="str">
        <f t="shared" si="5"/>
        <v>3.07.07</v>
      </c>
      <c r="O62" s="404">
        <v>102</v>
      </c>
      <c r="P62" s="281" t="s">
        <v>1069</v>
      </c>
      <c r="Q62" s="250"/>
      <c r="R62" s="250"/>
      <c r="S62" s="281" t="s">
        <v>923</v>
      </c>
      <c r="T62" s="250"/>
      <c r="U62" s="250"/>
      <c r="V62" s="250"/>
      <c r="W62" s="250"/>
      <c r="X62" s="250"/>
      <c r="Y62" s="250"/>
      <c r="Z62" s="250"/>
      <c r="AA62" s="250"/>
      <c r="AB62" s="250"/>
      <c r="AC62" s="250"/>
      <c r="AD62" s="250"/>
      <c r="AE62" s="250"/>
      <c r="AF62" s="250"/>
      <c r="AG62" s="250"/>
      <c r="AH62" s="250"/>
      <c r="AI62" s="250"/>
      <c r="AJ62" s="250"/>
    </row>
    <row r="63" spans="1:36" s="395" customFormat="1" x14ac:dyDescent="0.25">
      <c r="A63" s="307" t="s">
        <v>216</v>
      </c>
      <c r="B63" s="386" t="s">
        <v>216</v>
      </c>
      <c r="C63" s="387" t="s">
        <v>217</v>
      </c>
      <c r="D63" s="388">
        <v>500</v>
      </c>
      <c r="E63" s="280" t="s">
        <v>694</v>
      </c>
      <c r="F63" s="387"/>
      <c r="G63" s="389"/>
      <c r="H63" s="465"/>
      <c r="I63" s="390">
        <f t="shared" si="1"/>
        <v>0</v>
      </c>
      <c r="J63" s="391" t="s">
        <v>141</v>
      </c>
      <c r="K63" s="392" t="s">
        <v>207</v>
      </c>
      <c r="L63" s="393">
        <v>8</v>
      </c>
      <c r="M63" s="493" t="s">
        <v>785</v>
      </c>
      <c r="N63" s="278" t="str">
        <f t="shared" si="5"/>
        <v>3.07.08</v>
      </c>
      <c r="O63" s="394">
        <v>245</v>
      </c>
      <c r="P63" s="281" t="s">
        <v>1069</v>
      </c>
      <c r="Q63" s="250"/>
      <c r="R63" s="250"/>
      <c r="S63" s="281" t="s">
        <v>1111</v>
      </c>
      <c r="T63" s="250"/>
      <c r="U63" s="250"/>
      <c r="V63" s="250"/>
      <c r="W63" s="250"/>
      <c r="X63" s="250"/>
      <c r="Y63" s="250"/>
      <c r="Z63" s="250"/>
      <c r="AA63" s="250"/>
      <c r="AB63" s="250"/>
      <c r="AC63" s="250"/>
      <c r="AD63" s="250"/>
      <c r="AE63" s="250"/>
      <c r="AF63" s="250"/>
      <c r="AG63" s="250"/>
      <c r="AH63" s="250"/>
      <c r="AI63" s="250"/>
      <c r="AJ63" s="250"/>
    </row>
    <row r="64" spans="1:36" s="395" customFormat="1" x14ac:dyDescent="0.25">
      <c r="A64" s="307"/>
      <c r="B64" s="397" t="s">
        <v>218</v>
      </c>
      <c r="C64" s="398"/>
      <c r="D64" s="399"/>
      <c r="E64" s="398"/>
      <c r="F64" s="398"/>
      <c r="G64" s="398"/>
      <c r="H64" s="398"/>
      <c r="I64" s="400"/>
      <c r="J64" s="398"/>
      <c r="K64" s="398"/>
      <c r="L64" s="401"/>
      <c r="M64" s="401"/>
      <c r="N64" s="402">
        <v>3.08</v>
      </c>
      <c r="O64" s="385"/>
      <c r="P64" s="250"/>
      <c r="Q64" s="250"/>
      <c r="R64" s="250"/>
      <c r="S64" s="250"/>
      <c r="T64" s="250"/>
      <c r="U64" s="250"/>
      <c r="V64" s="250"/>
      <c r="W64" s="250"/>
      <c r="X64" s="250"/>
      <c r="Y64" s="250"/>
      <c r="Z64" s="250"/>
      <c r="AA64" s="250"/>
      <c r="AB64" s="250"/>
      <c r="AC64" s="250"/>
      <c r="AD64" s="250"/>
      <c r="AE64" s="250"/>
      <c r="AF64" s="250"/>
      <c r="AG64" s="250"/>
      <c r="AH64" s="250"/>
      <c r="AI64" s="250"/>
      <c r="AJ64" s="250"/>
    </row>
    <row r="65" spans="1:36" s="395" customFormat="1" x14ac:dyDescent="0.25">
      <c r="A65" s="268" t="s">
        <v>219</v>
      </c>
      <c r="B65" s="269" t="s">
        <v>219</v>
      </c>
      <c r="C65" s="270" t="s">
        <v>738</v>
      </c>
      <c r="D65" s="271">
        <v>0.23</v>
      </c>
      <c r="E65" s="280"/>
      <c r="F65" s="270" t="s">
        <v>694</v>
      </c>
      <c r="G65" s="389"/>
      <c r="H65" s="389"/>
      <c r="I65" s="390">
        <f t="shared" si="1"/>
        <v>0</v>
      </c>
      <c r="J65" s="391" t="s">
        <v>141</v>
      </c>
      <c r="K65" s="392" t="s">
        <v>220</v>
      </c>
      <c r="L65" s="393">
        <v>1</v>
      </c>
      <c r="M65" s="492"/>
      <c r="N65" s="278" t="str">
        <f t="shared" ref="N65:N70" si="6">CONCATENATE(LEFT($J65,1),".",LEFT($K65,2),".",RIGHT(TEXT($L65/100,"0.00"),2))</f>
        <v>3.08.01</v>
      </c>
      <c r="O65" s="404">
        <v>62</v>
      </c>
      <c r="P65" s="281" t="s">
        <v>1069</v>
      </c>
      <c r="Q65" s="250"/>
      <c r="R65" s="250"/>
      <c r="S65" s="281" t="s">
        <v>1112</v>
      </c>
      <c r="T65" s="250"/>
      <c r="U65" s="250"/>
      <c r="V65" s="250"/>
      <c r="W65" s="250"/>
      <c r="X65" s="250"/>
      <c r="Y65" s="250"/>
      <c r="Z65" s="250"/>
      <c r="AA65" s="250"/>
      <c r="AB65" s="250"/>
      <c r="AC65" s="250"/>
      <c r="AD65" s="250"/>
      <c r="AE65" s="250"/>
      <c r="AF65" s="250"/>
      <c r="AG65" s="250"/>
      <c r="AH65" s="250"/>
      <c r="AI65" s="250"/>
      <c r="AJ65" s="250"/>
    </row>
    <row r="66" spans="1:36" s="250" customFormat="1" ht="26.4" x14ac:dyDescent="0.25">
      <c r="A66" s="268" t="s">
        <v>836</v>
      </c>
      <c r="B66" s="269" t="s">
        <v>836</v>
      </c>
      <c r="C66" s="270" t="s">
        <v>837</v>
      </c>
      <c r="D66" s="271">
        <v>550</v>
      </c>
      <c r="E66" s="280"/>
      <c r="F66" s="270" t="s">
        <v>694</v>
      </c>
      <c r="G66" s="273"/>
      <c r="H66" s="273"/>
      <c r="I66" s="330">
        <f t="shared" si="1"/>
        <v>0</v>
      </c>
      <c r="J66" s="275" t="s">
        <v>141</v>
      </c>
      <c r="K66" s="276" t="s">
        <v>220</v>
      </c>
      <c r="L66" s="277">
        <v>2</v>
      </c>
      <c r="M66" s="423" t="s">
        <v>489</v>
      </c>
      <c r="N66" s="331" t="str">
        <f t="shared" si="6"/>
        <v>3.08.02</v>
      </c>
      <c r="O66" s="340">
        <v>61</v>
      </c>
      <c r="P66" s="281" t="s">
        <v>1069</v>
      </c>
      <c r="S66" s="281" t="s">
        <v>1113</v>
      </c>
    </row>
    <row r="67" spans="1:36" s="395" customFormat="1" x14ac:dyDescent="0.25">
      <c r="A67" s="268" t="s">
        <v>221</v>
      </c>
      <c r="B67" s="269" t="s">
        <v>221</v>
      </c>
      <c r="C67" s="270" t="s">
        <v>222</v>
      </c>
      <c r="D67" s="271">
        <v>700</v>
      </c>
      <c r="E67" s="280"/>
      <c r="F67" s="403" t="s">
        <v>694</v>
      </c>
      <c r="G67" s="273"/>
      <c r="H67" s="273"/>
      <c r="I67" s="390">
        <f t="shared" si="1"/>
        <v>0</v>
      </c>
      <c r="J67" s="391" t="s">
        <v>141</v>
      </c>
      <c r="K67" s="392" t="s">
        <v>220</v>
      </c>
      <c r="L67" s="393">
        <v>3</v>
      </c>
      <c r="M67" s="492"/>
      <c r="N67" s="278" t="str">
        <f t="shared" si="6"/>
        <v>3.08.03</v>
      </c>
      <c r="O67" s="404">
        <v>82</v>
      </c>
      <c r="P67" s="281" t="s">
        <v>1069</v>
      </c>
      <c r="Q67" s="250"/>
      <c r="R67" s="250"/>
      <c r="S67" s="281" t="s">
        <v>1114</v>
      </c>
      <c r="T67" s="250"/>
      <c r="U67" s="250"/>
      <c r="V67" s="250"/>
      <c r="W67" s="250"/>
      <c r="X67" s="250"/>
      <c r="Y67" s="250"/>
      <c r="Z67" s="250"/>
      <c r="AA67" s="250"/>
      <c r="AB67" s="250"/>
      <c r="AC67" s="250"/>
      <c r="AD67" s="250"/>
      <c r="AE67" s="250"/>
      <c r="AF67" s="250"/>
      <c r="AG67" s="250"/>
      <c r="AH67" s="250"/>
      <c r="AI67" s="250"/>
      <c r="AJ67" s="250"/>
    </row>
    <row r="68" spans="1:36" s="395" customFormat="1" x14ac:dyDescent="0.25">
      <c r="A68" s="268" t="s">
        <v>223</v>
      </c>
      <c r="B68" s="269" t="s">
        <v>223</v>
      </c>
      <c r="C68" s="270" t="s">
        <v>222</v>
      </c>
      <c r="D68" s="271">
        <v>300</v>
      </c>
      <c r="E68" s="280"/>
      <c r="F68" s="403" t="s">
        <v>694</v>
      </c>
      <c r="G68" s="273"/>
      <c r="H68" s="273"/>
      <c r="I68" s="390">
        <f t="shared" si="1"/>
        <v>0</v>
      </c>
      <c r="J68" s="391" t="s">
        <v>141</v>
      </c>
      <c r="K68" s="392" t="s">
        <v>220</v>
      </c>
      <c r="L68" s="393">
        <v>4</v>
      </c>
      <c r="M68" s="492"/>
      <c r="N68" s="278" t="str">
        <f t="shared" si="6"/>
        <v>3.08.04</v>
      </c>
      <c r="O68" s="404">
        <v>83</v>
      </c>
      <c r="P68" s="281" t="s">
        <v>1069</v>
      </c>
      <c r="Q68" s="250"/>
      <c r="R68" s="250"/>
      <c r="S68" s="281" t="s">
        <v>1115</v>
      </c>
      <c r="T68" s="250"/>
      <c r="U68" s="250"/>
      <c r="V68" s="250"/>
      <c r="W68" s="250"/>
      <c r="X68" s="250"/>
      <c r="Y68" s="250"/>
      <c r="Z68" s="250"/>
      <c r="AA68" s="250"/>
      <c r="AB68" s="250"/>
      <c r="AC68" s="250"/>
      <c r="AD68" s="250"/>
      <c r="AE68" s="250"/>
      <c r="AF68" s="250"/>
      <c r="AG68" s="250"/>
      <c r="AH68" s="250"/>
      <c r="AI68" s="250"/>
      <c r="AJ68" s="250"/>
    </row>
    <row r="69" spans="1:36" x14ac:dyDescent="0.25">
      <c r="A69" s="307" t="s">
        <v>224</v>
      </c>
      <c r="B69" s="386" t="s">
        <v>224</v>
      </c>
      <c r="C69" s="387" t="s">
        <v>701</v>
      </c>
      <c r="D69" s="388">
        <v>120</v>
      </c>
      <c r="E69" s="280" t="s">
        <v>694</v>
      </c>
      <c r="F69" s="387"/>
      <c r="G69" s="389"/>
      <c r="H69" s="465"/>
      <c r="I69" s="390">
        <f t="shared" si="1"/>
        <v>0</v>
      </c>
      <c r="J69" s="391" t="s">
        <v>141</v>
      </c>
      <c r="K69" s="392" t="s">
        <v>220</v>
      </c>
      <c r="L69" s="393">
        <v>5</v>
      </c>
      <c r="M69" s="492"/>
      <c r="N69" s="278" t="str">
        <f t="shared" si="6"/>
        <v>3.08.05</v>
      </c>
      <c r="O69" s="394">
        <v>363</v>
      </c>
      <c r="P69" s="281" t="s">
        <v>1069</v>
      </c>
      <c r="S69" s="281" t="s">
        <v>951</v>
      </c>
    </row>
    <row r="70" spans="1:36" x14ac:dyDescent="0.25">
      <c r="A70" s="268" t="s">
        <v>225</v>
      </c>
      <c r="B70" s="269" t="s">
        <v>225</v>
      </c>
      <c r="C70" s="270" t="s">
        <v>720</v>
      </c>
      <c r="D70" s="271">
        <v>350</v>
      </c>
      <c r="E70" s="280" t="s">
        <v>694</v>
      </c>
      <c r="F70" s="403"/>
      <c r="G70" s="389"/>
      <c r="H70" s="465"/>
      <c r="I70" s="390">
        <f t="shared" si="1"/>
        <v>0</v>
      </c>
      <c r="J70" s="391" t="s">
        <v>141</v>
      </c>
      <c r="K70" s="392" t="s">
        <v>220</v>
      </c>
      <c r="L70" s="393">
        <v>6</v>
      </c>
      <c r="M70" s="492"/>
      <c r="N70" s="278" t="str">
        <f t="shared" si="6"/>
        <v>3.08.06</v>
      </c>
      <c r="O70" s="404">
        <v>84</v>
      </c>
      <c r="P70" s="281" t="s">
        <v>1069</v>
      </c>
      <c r="S70" s="281" t="s">
        <v>910</v>
      </c>
    </row>
    <row r="71" spans="1:36" ht="13.8" thickBot="1" x14ac:dyDescent="0.3">
      <c r="B71" s="412" t="s">
        <v>226</v>
      </c>
      <c r="C71" s="413"/>
      <c r="D71" s="414"/>
      <c r="E71" s="413"/>
      <c r="F71" s="413"/>
      <c r="G71" s="413"/>
      <c r="H71" s="413"/>
      <c r="I71" s="414">
        <f>SUM(I5:I70)</f>
        <v>0</v>
      </c>
      <c r="J71" s="413"/>
      <c r="K71" s="413"/>
      <c r="L71" s="415"/>
      <c r="M71" s="415"/>
      <c r="N71" s="416"/>
      <c r="O71" s="385"/>
    </row>
  </sheetData>
  <sheetProtection password="CCA6" sheet="1" selectLockedCells="1"/>
  <phoneticPr fontId="0" type="noConversion"/>
  <printOptions gridLines="1"/>
  <pageMargins left="0.74803149606299213" right="0.74803149606299213" top="0.78740157480314965" bottom="0.78740157480314965" header="0.51181102362204722" footer="0.51181102362204722"/>
  <pageSetup paperSize="8" scale="91"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7"/>
  <sheetViews>
    <sheetView showGridLines="0" view="pageBreakPreview" zoomScale="120" zoomScaleNormal="100" zoomScaleSheetLayoutView="120" workbookViewId="0">
      <pane ySplit="2" topLeftCell="A3" activePane="bottomLeft" state="frozen"/>
      <selection activeCell="D36" sqref="D36"/>
      <selection pane="bottomLeft" activeCell="A2" sqref="A2"/>
    </sheetView>
  </sheetViews>
  <sheetFormatPr defaultRowHeight="13.2" x14ac:dyDescent="0.25"/>
  <cols>
    <col min="1" max="1" width="52.109375" style="94" customWidth="1"/>
    <col min="2" max="4" width="9.109375" style="94" hidden="1" customWidth="1"/>
    <col min="5" max="5" width="9.6640625" style="95" customWidth="1"/>
    <col min="6" max="6" width="12.5546875" style="94" hidden="1" customWidth="1"/>
    <col min="7" max="7" width="148.6640625" style="37" customWidth="1"/>
  </cols>
  <sheetData>
    <row r="1" spans="1:7" s="38" customFormat="1" ht="23.4" thickBot="1" x14ac:dyDescent="0.3">
      <c r="A1" s="241" t="s">
        <v>678</v>
      </c>
      <c r="B1" s="242"/>
      <c r="C1" s="242"/>
      <c r="D1" s="243"/>
      <c r="E1" s="244"/>
      <c r="F1" s="242"/>
      <c r="G1" s="245"/>
    </row>
    <row r="2" spans="1:7" s="45" customFormat="1" ht="23.25" customHeight="1" thickBot="1" x14ac:dyDescent="0.3">
      <c r="A2" s="39" t="s">
        <v>681</v>
      </c>
      <c r="B2" s="40" t="s">
        <v>687</v>
      </c>
      <c r="C2" s="40" t="s">
        <v>688</v>
      </c>
      <c r="D2" s="41" t="s">
        <v>689</v>
      </c>
      <c r="E2" s="42" t="s">
        <v>690</v>
      </c>
      <c r="F2" s="43" t="s">
        <v>691</v>
      </c>
      <c r="G2" s="44"/>
    </row>
    <row r="3" spans="1:7" s="38" customFormat="1" ht="21" x14ac:dyDescent="0.25">
      <c r="A3" s="46" t="s">
        <v>227</v>
      </c>
      <c r="B3" s="47"/>
      <c r="C3" s="47"/>
      <c r="D3" s="48"/>
      <c r="E3" s="49"/>
      <c r="F3" s="47"/>
      <c r="G3" s="50"/>
    </row>
    <row r="4" spans="1:7" ht="25.5" customHeight="1" x14ac:dyDescent="0.25">
      <c r="A4" s="51" t="s">
        <v>692</v>
      </c>
      <c r="B4" s="52"/>
      <c r="C4" s="52"/>
      <c r="D4" s="53"/>
      <c r="E4" s="54">
        <v>1.01</v>
      </c>
      <c r="F4" s="55"/>
      <c r="G4" s="56"/>
    </row>
    <row r="5" spans="1:7" x14ac:dyDescent="0.25">
      <c r="A5" s="57" t="s">
        <v>693</v>
      </c>
      <c r="B5" s="58" t="s">
        <v>695</v>
      </c>
      <c r="C5" s="59" t="s">
        <v>696</v>
      </c>
      <c r="D5" s="60">
        <v>1</v>
      </c>
      <c r="E5" s="61" t="s">
        <v>228</v>
      </c>
      <c r="F5" s="62">
        <f>'Woodland options'!O5</f>
        <v>1</v>
      </c>
      <c r="G5" s="63" t="s">
        <v>229</v>
      </c>
    </row>
    <row r="6" spans="1:7" x14ac:dyDescent="0.25">
      <c r="A6" s="64" t="s">
        <v>697</v>
      </c>
      <c r="B6" s="65" t="s">
        <v>695</v>
      </c>
      <c r="C6" s="66" t="s">
        <v>696</v>
      </c>
      <c r="D6" s="67">
        <v>2</v>
      </c>
      <c r="E6" s="68" t="s">
        <v>230</v>
      </c>
      <c r="F6" s="69">
        <f>'Woodland options'!O6</f>
        <v>2</v>
      </c>
      <c r="G6" s="70" t="s">
        <v>231</v>
      </c>
    </row>
    <row r="7" spans="1:7" x14ac:dyDescent="0.25">
      <c r="A7" s="64" t="s">
        <v>699</v>
      </c>
      <c r="B7" s="65" t="s">
        <v>695</v>
      </c>
      <c r="C7" s="66" t="s">
        <v>696</v>
      </c>
      <c r="D7" s="67">
        <v>3</v>
      </c>
      <c r="E7" s="68" t="s">
        <v>232</v>
      </c>
      <c r="F7" s="69">
        <f>'Woodland options'!O7</f>
        <v>20</v>
      </c>
      <c r="G7" s="70"/>
    </row>
    <row r="8" spans="1:7" x14ac:dyDescent="0.25">
      <c r="A8" s="71" t="s">
        <v>700</v>
      </c>
      <c r="B8" s="65" t="s">
        <v>695</v>
      </c>
      <c r="C8" s="66" t="s">
        <v>696</v>
      </c>
      <c r="D8" s="67">
        <v>4</v>
      </c>
      <c r="E8" s="68" t="s">
        <v>233</v>
      </c>
      <c r="F8" s="72">
        <f>'Woodland options'!O8</f>
        <v>374</v>
      </c>
      <c r="G8" s="70"/>
    </row>
    <row r="9" spans="1:7" x14ac:dyDescent="0.25">
      <c r="A9" s="64" t="s">
        <v>704</v>
      </c>
      <c r="B9" s="65" t="s">
        <v>695</v>
      </c>
      <c r="C9" s="66" t="s">
        <v>696</v>
      </c>
      <c r="D9" s="67">
        <v>5</v>
      </c>
      <c r="E9" s="68" t="s">
        <v>234</v>
      </c>
      <c r="F9" s="69">
        <f>'Woodland options'!O9</f>
        <v>3</v>
      </c>
      <c r="G9" s="516" t="s">
        <v>235</v>
      </c>
    </row>
    <row r="10" spans="1:7" x14ac:dyDescent="0.25">
      <c r="A10" s="64" t="s">
        <v>704</v>
      </c>
      <c r="B10" s="65" t="s">
        <v>695</v>
      </c>
      <c r="C10" s="66" t="s">
        <v>696</v>
      </c>
      <c r="D10" s="67">
        <v>6</v>
      </c>
      <c r="E10" s="68" t="s">
        <v>236</v>
      </c>
      <c r="F10" s="69">
        <f>'Woodland options'!O10</f>
        <v>4</v>
      </c>
      <c r="G10" s="516"/>
    </row>
    <row r="11" spans="1:7" s="38" customFormat="1" x14ac:dyDescent="0.25">
      <c r="A11" s="73" t="s">
        <v>706</v>
      </c>
      <c r="B11" s="65" t="s">
        <v>695</v>
      </c>
      <c r="C11" s="66" t="s">
        <v>696</v>
      </c>
      <c r="D11" s="67">
        <v>7</v>
      </c>
      <c r="E11" s="68" t="s">
        <v>237</v>
      </c>
      <c r="F11" s="66">
        <f>'Woodland options'!O11</f>
        <v>330</v>
      </c>
      <c r="G11" s="70"/>
    </row>
    <row r="12" spans="1:7" s="38" customFormat="1" x14ac:dyDescent="0.25">
      <c r="A12" s="73" t="s">
        <v>707</v>
      </c>
      <c r="B12" s="65" t="s">
        <v>695</v>
      </c>
      <c r="C12" s="66" t="s">
        <v>696</v>
      </c>
      <c r="D12" s="67">
        <v>8</v>
      </c>
      <c r="E12" s="68" t="s">
        <v>238</v>
      </c>
      <c r="F12" s="66">
        <f>'Woodland options'!O12</f>
        <v>331</v>
      </c>
      <c r="G12" s="84"/>
    </row>
    <row r="13" spans="1:7" x14ac:dyDescent="0.25">
      <c r="A13" s="73" t="s">
        <v>708</v>
      </c>
      <c r="B13" s="65" t="s">
        <v>695</v>
      </c>
      <c r="C13" s="66" t="s">
        <v>696</v>
      </c>
      <c r="D13" s="67">
        <v>9</v>
      </c>
      <c r="E13" s="68" t="s">
        <v>239</v>
      </c>
      <c r="F13" s="66">
        <f>'Woodland options'!O13</f>
        <v>332</v>
      </c>
      <c r="G13" s="70"/>
    </row>
    <row r="14" spans="1:7" x14ac:dyDescent="0.25">
      <c r="A14" s="73" t="s">
        <v>710</v>
      </c>
      <c r="B14" s="65" t="s">
        <v>695</v>
      </c>
      <c r="C14" s="66" t="s">
        <v>696</v>
      </c>
      <c r="D14" s="67">
        <v>10</v>
      </c>
      <c r="E14" s="68" t="s">
        <v>240</v>
      </c>
      <c r="F14" s="66">
        <f>'Woodland options'!O14</f>
        <v>333</v>
      </c>
      <c r="G14" s="70"/>
    </row>
    <row r="15" spans="1:7" x14ac:dyDescent="0.25">
      <c r="A15" s="64" t="s">
        <v>711</v>
      </c>
      <c r="B15" s="65" t="s">
        <v>695</v>
      </c>
      <c r="C15" s="66" t="s">
        <v>696</v>
      </c>
      <c r="D15" s="67">
        <v>11</v>
      </c>
      <c r="E15" s="68" t="s">
        <v>241</v>
      </c>
      <c r="F15" s="69">
        <f>'Woodland options'!O15</f>
        <v>5</v>
      </c>
      <c r="G15" s="516" t="s">
        <v>242</v>
      </c>
    </row>
    <row r="16" spans="1:7" x14ac:dyDescent="0.25">
      <c r="A16" s="64" t="s">
        <v>712</v>
      </c>
      <c r="B16" s="65" t="s">
        <v>695</v>
      </c>
      <c r="C16" s="66" t="s">
        <v>696</v>
      </c>
      <c r="D16" s="67">
        <v>12</v>
      </c>
      <c r="E16" s="68" t="s">
        <v>243</v>
      </c>
      <c r="F16" s="69">
        <f>'Woodland options'!O16</f>
        <v>9</v>
      </c>
      <c r="G16" s="516"/>
    </row>
    <row r="17" spans="1:7" x14ac:dyDescent="0.25">
      <c r="A17" s="64" t="s">
        <v>713</v>
      </c>
      <c r="B17" s="65" t="s">
        <v>695</v>
      </c>
      <c r="C17" s="66" t="s">
        <v>696</v>
      </c>
      <c r="D17" s="67">
        <v>13</v>
      </c>
      <c r="E17" s="68" t="s">
        <v>244</v>
      </c>
      <c r="F17" s="69">
        <f>'Woodland options'!O17</f>
        <v>6</v>
      </c>
      <c r="G17" s="516"/>
    </row>
    <row r="18" spans="1:7" x14ac:dyDescent="0.25">
      <c r="A18" s="64" t="s">
        <v>714</v>
      </c>
      <c r="B18" s="65" t="s">
        <v>695</v>
      </c>
      <c r="C18" s="66" t="s">
        <v>696</v>
      </c>
      <c r="D18" s="67">
        <v>14</v>
      </c>
      <c r="E18" s="68" t="s">
        <v>245</v>
      </c>
      <c r="F18" s="69">
        <f>'Woodland options'!O18</f>
        <v>7</v>
      </c>
      <c r="G18" s="516"/>
    </row>
    <row r="19" spans="1:7" x14ac:dyDescent="0.25">
      <c r="A19" s="64" t="s">
        <v>715</v>
      </c>
      <c r="B19" s="65" t="s">
        <v>695</v>
      </c>
      <c r="C19" s="66" t="s">
        <v>696</v>
      </c>
      <c r="D19" s="67">
        <v>15</v>
      </c>
      <c r="E19" s="68" t="s">
        <v>246</v>
      </c>
      <c r="F19" s="69">
        <f>'Woodland options'!O19</f>
        <v>8</v>
      </c>
      <c r="G19" s="516"/>
    </row>
    <row r="20" spans="1:7" x14ac:dyDescent="0.25">
      <c r="A20" s="64" t="s">
        <v>716</v>
      </c>
      <c r="B20" s="65" t="s">
        <v>695</v>
      </c>
      <c r="C20" s="66" t="s">
        <v>696</v>
      </c>
      <c r="D20" s="67">
        <v>16</v>
      </c>
      <c r="E20" s="68" t="s">
        <v>247</v>
      </c>
      <c r="F20" s="69">
        <f>'Woodland options'!O20</f>
        <v>30</v>
      </c>
      <c r="G20" s="70"/>
    </row>
    <row r="21" spans="1:7" x14ac:dyDescent="0.25">
      <c r="A21" s="74" t="s">
        <v>717</v>
      </c>
      <c r="B21" s="75" t="s">
        <v>695</v>
      </c>
      <c r="C21" s="76" t="s">
        <v>696</v>
      </c>
      <c r="D21" s="77">
        <v>17</v>
      </c>
      <c r="E21" s="78" t="s">
        <v>248</v>
      </c>
      <c r="F21" s="79">
        <f>'Woodland options'!O21</f>
        <v>81</v>
      </c>
      <c r="G21" s="80" t="s">
        <v>249</v>
      </c>
    </row>
    <row r="22" spans="1:7" ht="25.5" customHeight="1" x14ac:dyDescent="0.25">
      <c r="A22" s="51" t="s">
        <v>718</v>
      </c>
      <c r="B22" s="52"/>
      <c r="C22" s="52"/>
      <c r="D22" s="53"/>
      <c r="E22" s="54">
        <v>1.02</v>
      </c>
      <c r="F22" s="55"/>
      <c r="G22" s="56"/>
    </row>
    <row r="23" spans="1:7" x14ac:dyDescent="0.25">
      <c r="A23" s="57" t="s">
        <v>719</v>
      </c>
      <c r="B23" s="58" t="s">
        <v>695</v>
      </c>
      <c r="C23" s="59" t="s">
        <v>721</v>
      </c>
      <c r="D23" s="60">
        <v>1</v>
      </c>
      <c r="E23" s="61" t="s">
        <v>250</v>
      </c>
      <c r="F23" s="62">
        <f>'Woodland options'!O23</f>
        <v>10</v>
      </c>
      <c r="G23" s="63"/>
    </row>
    <row r="24" spans="1:7" x14ac:dyDescent="0.25">
      <c r="A24" s="64" t="s">
        <v>722</v>
      </c>
      <c r="B24" s="65" t="s">
        <v>695</v>
      </c>
      <c r="C24" s="66" t="s">
        <v>721</v>
      </c>
      <c r="D24" s="67">
        <v>2</v>
      </c>
      <c r="E24" s="68" t="s">
        <v>251</v>
      </c>
      <c r="F24" s="69">
        <f>'Woodland options'!O24</f>
        <v>11</v>
      </c>
      <c r="G24" s="70"/>
    </row>
    <row r="25" spans="1:7" x14ac:dyDescent="0.25">
      <c r="A25" s="64" t="s">
        <v>723</v>
      </c>
      <c r="B25" s="65" t="s">
        <v>695</v>
      </c>
      <c r="C25" s="66" t="s">
        <v>721</v>
      </c>
      <c r="D25" s="67">
        <v>3</v>
      </c>
      <c r="E25" s="68" t="s">
        <v>252</v>
      </c>
      <c r="F25" s="69">
        <f>'Woodland options'!O25</f>
        <v>12</v>
      </c>
      <c r="G25" s="70"/>
    </row>
    <row r="26" spans="1:7" x14ac:dyDescent="0.25">
      <c r="A26" s="64" t="s">
        <v>724</v>
      </c>
      <c r="B26" s="65" t="s">
        <v>695</v>
      </c>
      <c r="C26" s="66" t="s">
        <v>721</v>
      </c>
      <c r="D26" s="67">
        <v>4</v>
      </c>
      <c r="E26" s="68" t="s">
        <v>253</v>
      </c>
      <c r="F26" s="69">
        <f>'Woodland options'!O26</f>
        <v>13</v>
      </c>
      <c r="G26" s="70"/>
    </row>
    <row r="27" spans="1:7" x14ac:dyDescent="0.25">
      <c r="A27" s="16" t="s">
        <v>726</v>
      </c>
      <c r="B27" s="65" t="s">
        <v>695</v>
      </c>
      <c r="C27" s="66" t="s">
        <v>721</v>
      </c>
      <c r="D27" s="67">
        <v>5</v>
      </c>
      <c r="E27" s="68" t="s">
        <v>254</v>
      </c>
      <c r="F27" s="81">
        <f>'Woodland options'!O27</f>
        <v>14</v>
      </c>
      <c r="G27" s="70" t="s">
        <v>255</v>
      </c>
    </row>
    <row r="28" spans="1:7" x14ac:dyDescent="0.25">
      <c r="A28" s="64" t="s">
        <v>730</v>
      </c>
      <c r="B28" s="65" t="s">
        <v>695</v>
      </c>
      <c r="C28" s="66" t="s">
        <v>721</v>
      </c>
      <c r="D28" s="67">
        <v>6</v>
      </c>
      <c r="E28" s="68" t="s">
        <v>256</v>
      </c>
      <c r="F28" s="69">
        <f>'Woodland options'!O28</f>
        <v>15</v>
      </c>
      <c r="G28" s="70" t="s">
        <v>257</v>
      </c>
    </row>
    <row r="29" spans="1:7" x14ac:dyDescent="0.25">
      <c r="A29" s="64" t="s">
        <v>731</v>
      </c>
      <c r="B29" s="65" t="s">
        <v>695</v>
      </c>
      <c r="C29" s="66" t="s">
        <v>721</v>
      </c>
      <c r="D29" s="67">
        <v>7</v>
      </c>
      <c r="E29" s="68" t="s">
        <v>258</v>
      </c>
      <c r="F29" s="69">
        <f>'Woodland options'!O29</f>
        <v>16</v>
      </c>
      <c r="G29" s="70" t="s">
        <v>259</v>
      </c>
    </row>
    <row r="30" spans="1:7" x14ac:dyDescent="0.25">
      <c r="A30" s="64" t="s">
        <v>732</v>
      </c>
      <c r="B30" s="65" t="s">
        <v>695</v>
      </c>
      <c r="C30" s="66" t="s">
        <v>721</v>
      </c>
      <c r="D30" s="67">
        <v>8</v>
      </c>
      <c r="E30" s="68" t="s">
        <v>260</v>
      </c>
      <c r="F30" s="69">
        <f>'Woodland options'!O30</f>
        <v>17</v>
      </c>
      <c r="G30" s="70" t="s">
        <v>261</v>
      </c>
    </row>
    <row r="31" spans="1:7" x14ac:dyDescent="0.25">
      <c r="A31" s="64" t="s">
        <v>733</v>
      </c>
      <c r="B31" s="65" t="s">
        <v>695</v>
      </c>
      <c r="C31" s="66" t="s">
        <v>721</v>
      </c>
      <c r="D31" s="67">
        <v>9</v>
      </c>
      <c r="E31" s="68" t="s">
        <v>262</v>
      </c>
      <c r="F31" s="69">
        <f>'Woodland options'!O31</f>
        <v>18</v>
      </c>
      <c r="G31" s="70" t="s">
        <v>263</v>
      </c>
    </row>
    <row r="32" spans="1:7" x14ac:dyDescent="0.25">
      <c r="A32" s="74" t="s">
        <v>735</v>
      </c>
      <c r="B32" s="75" t="s">
        <v>695</v>
      </c>
      <c r="C32" s="76" t="s">
        <v>721</v>
      </c>
      <c r="D32" s="77">
        <v>10</v>
      </c>
      <c r="E32" s="78" t="s">
        <v>264</v>
      </c>
      <c r="F32" s="79">
        <f>'Woodland options'!O32</f>
        <v>19</v>
      </c>
      <c r="G32" s="80"/>
    </row>
    <row r="33" spans="1:7" ht="26.25" customHeight="1" x14ac:dyDescent="0.25">
      <c r="A33" s="51" t="s">
        <v>736</v>
      </c>
      <c r="B33" s="52"/>
      <c r="C33" s="52"/>
      <c r="D33" s="53"/>
      <c r="E33" s="54">
        <v>1.03</v>
      </c>
      <c r="F33" s="55"/>
      <c r="G33" s="56"/>
    </row>
    <row r="34" spans="1:7" x14ac:dyDescent="0.25">
      <c r="A34" s="82" t="s">
        <v>737</v>
      </c>
      <c r="B34" s="58" t="s">
        <v>695</v>
      </c>
      <c r="C34" s="59" t="s">
        <v>739</v>
      </c>
      <c r="D34" s="60">
        <v>1</v>
      </c>
      <c r="E34" s="61" t="s">
        <v>265</v>
      </c>
      <c r="F34" s="83">
        <f>'Woodland options'!O34</f>
        <v>87</v>
      </c>
      <c r="G34" s="63"/>
    </row>
    <row r="35" spans="1:7" x14ac:dyDescent="0.25">
      <c r="A35" s="73" t="s">
        <v>740</v>
      </c>
      <c r="B35" s="65" t="s">
        <v>695</v>
      </c>
      <c r="C35" s="66" t="s">
        <v>739</v>
      </c>
      <c r="D35" s="67">
        <v>2</v>
      </c>
      <c r="E35" s="68" t="s">
        <v>266</v>
      </c>
      <c r="F35" s="66">
        <f>'Woodland options'!O35</f>
        <v>316</v>
      </c>
      <c r="G35" s="84"/>
    </row>
    <row r="36" spans="1:7" x14ac:dyDescent="0.25">
      <c r="A36" s="73" t="s">
        <v>741</v>
      </c>
      <c r="B36" s="65" t="s">
        <v>695</v>
      </c>
      <c r="C36" s="66" t="s">
        <v>739</v>
      </c>
      <c r="D36" s="67">
        <v>3</v>
      </c>
      <c r="E36" s="68" t="s">
        <v>267</v>
      </c>
      <c r="F36" s="66">
        <f>'Woodland options'!O36</f>
        <v>319</v>
      </c>
      <c r="G36" s="70"/>
    </row>
    <row r="37" spans="1:7" x14ac:dyDescent="0.25">
      <c r="A37" s="64" t="s">
        <v>742</v>
      </c>
      <c r="B37" s="65" t="s">
        <v>695</v>
      </c>
      <c r="C37" s="66" t="s">
        <v>739</v>
      </c>
      <c r="D37" s="67">
        <v>4</v>
      </c>
      <c r="E37" s="68" t="s">
        <v>268</v>
      </c>
      <c r="F37" s="69">
        <f>'Woodland options'!O37</f>
        <v>38</v>
      </c>
      <c r="G37" s="70" t="s">
        <v>269</v>
      </c>
    </row>
    <row r="38" spans="1:7" x14ac:dyDescent="0.25">
      <c r="A38" s="64" t="s">
        <v>743</v>
      </c>
      <c r="B38" s="65" t="s">
        <v>695</v>
      </c>
      <c r="C38" s="66" t="s">
        <v>739</v>
      </c>
      <c r="D38" s="67">
        <v>5</v>
      </c>
      <c r="E38" s="68" t="s">
        <v>270</v>
      </c>
      <c r="F38" s="69">
        <f>'Woodland options'!O38</f>
        <v>35</v>
      </c>
      <c r="G38" s="70" t="s">
        <v>271</v>
      </c>
    </row>
    <row r="39" spans="1:7" ht="26.4" x14ac:dyDescent="0.25">
      <c r="A39" s="64" t="s">
        <v>744</v>
      </c>
      <c r="B39" s="65" t="s">
        <v>695</v>
      </c>
      <c r="C39" s="66" t="s">
        <v>739</v>
      </c>
      <c r="D39" s="67">
        <v>6</v>
      </c>
      <c r="E39" s="68" t="s">
        <v>272</v>
      </c>
      <c r="F39" s="69">
        <f>'Woodland options'!O39</f>
        <v>36</v>
      </c>
      <c r="G39" s="70" t="s">
        <v>273</v>
      </c>
    </row>
    <row r="40" spans="1:7" x14ac:dyDescent="0.25">
      <c r="A40" s="64" t="s">
        <v>745</v>
      </c>
      <c r="B40" s="65" t="s">
        <v>695</v>
      </c>
      <c r="C40" s="66" t="s">
        <v>739</v>
      </c>
      <c r="D40" s="67">
        <v>7</v>
      </c>
      <c r="E40" s="68" t="s">
        <v>274</v>
      </c>
      <c r="F40" s="69">
        <f>'Woodland options'!O40</f>
        <v>41</v>
      </c>
      <c r="G40" s="70" t="s">
        <v>275</v>
      </c>
    </row>
    <row r="41" spans="1:7" x14ac:dyDescent="0.25">
      <c r="A41" s="64" t="s">
        <v>746</v>
      </c>
      <c r="B41" s="65" t="s">
        <v>695</v>
      </c>
      <c r="C41" s="66" t="s">
        <v>739</v>
      </c>
      <c r="D41" s="67">
        <v>8</v>
      </c>
      <c r="E41" s="68" t="s">
        <v>276</v>
      </c>
      <c r="F41" s="69">
        <f>'Woodland options'!O41</f>
        <v>39</v>
      </c>
      <c r="G41" s="70" t="s">
        <v>277</v>
      </c>
    </row>
    <row r="42" spans="1:7" x14ac:dyDescent="0.25">
      <c r="A42" s="64" t="s">
        <v>747</v>
      </c>
      <c r="B42" s="65" t="s">
        <v>695</v>
      </c>
      <c r="C42" s="66" t="s">
        <v>739</v>
      </c>
      <c r="D42" s="67">
        <v>9</v>
      </c>
      <c r="E42" s="68" t="s">
        <v>278</v>
      </c>
      <c r="F42" s="69">
        <f>'Woodland options'!O42</f>
        <v>50</v>
      </c>
      <c r="G42" s="70" t="s">
        <v>279</v>
      </c>
    </row>
    <row r="43" spans="1:7" x14ac:dyDescent="0.25">
      <c r="A43" s="64" t="s">
        <v>748</v>
      </c>
      <c r="B43" s="65" t="s">
        <v>695</v>
      </c>
      <c r="C43" s="66" t="s">
        <v>739</v>
      </c>
      <c r="D43" s="67">
        <v>10</v>
      </c>
      <c r="E43" s="68" t="s">
        <v>280</v>
      </c>
      <c r="F43" s="69">
        <f>'Woodland options'!O43</f>
        <v>40</v>
      </c>
      <c r="G43" s="70" t="s">
        <v>281</v>
      </c>
    </row>
    <row r="44" spans="1:7" x14ac:dyDescent="0.25">
      <c r="A44" s="64" t="s">
        <v>749</v>
      </c>
      <c r="B44" s="65" t="s">
        <v>695</v>
      </c>
      <c r="C44" s="66" t="s">
        <v>739</v>
      </c>
      <c r="D44" s="67">
        <v>11</v>
      </c>
      <c r="E44" s="68" t="s">
        <v>282</v>
      </c>
      <c r="F44" s="69">
        <f>'Woodland options'!O44</f>
        <v>42</v>
      </c>
      <c r="G44" s="70" t="s">
        <v>283</v>
      </c>
    </row>
    <row r="45" spans="1:7" x14ac:dyDescent="0.25">
      <c r="A45" s="64" t="s">
        <v>750</v>
      </c>
      <c r="B45" s="65" t="s">
        <v>695</v>
      </c>
      <c r="C45" s="66" t="s">
        <v>739</v>
      </c>
      <c r="D45" s="67">
        <v>12</v>
      </c>
      <c r="E45" s="68" t="s">
        <v>284</v>
      </c>
      <c r="F45" s="69">
        <f>'Woodland options'!O45</f>
        <v>104</v>
      </c>
      <c r="G45" s="70"/>
    </row>
    <row r="46" spans="1:7" x14ac:dyDescent="0.25">
      <c r="A46" s="64" t="s">
        <v>751</v>
      </c>
      <c r="B46" s="65" t="s">
        <v>695</v>
      </c>
      <c r="C46" s="66" t="s">
        <v>739</v>
      </c>
      <c r="D46" s="67">
        <v>13</v>
      </c>
      <c r="E46" s="68" t="s">
        <v>285</v>
      </c>
      <c r="F46" s="69">
        <f>'Woodland options'!O46</f>
        <v>105</v>
      </c>
      <c r="G46" s="70" t="s">
        <v>286</v>
      </c>
    </row>
    <row r="47" spans="1:7" x14ac:dyDescent="0.25">
      <c r="A47" s="64" t="s">
        <v>752</v>
      </c>
      <c r="B47" s="65" t="s">
        <v>695</v>
      </c>
      <c r="C47" s="66" t="s">
        <v>739</v>
      </c>
      <c r="D47" s="67">
        <v>14</v>
      </c>
      <c r="E47" s="68" t="s">
        <v>287</v>
      </c>
      <c r="F47" s="69">
        <f>'Woodland options'!O47</f>
        <v>49</v>
      </c>
      <c r="G47" s="70" t="s">
        <v>288</v>
      </c>
    </row>
    <row r="48" spans="1:7" x14ac:dyDescent="0.25">
      <c r="A48" s="64" t="s">
        <v>753</v>
      </c>
      <c r="B48" s="65" t="s">
        <v>695</v>
      </c>
      <c r="C48" s="66" t="s">
        <v>739</v>
      </c>
      <c r="D48" s="67">
        <v>15</v>
      </c>
      <c r="E48" s="68" t="s">
        <v>289</v>
      </c>
      <c r="F48" s="69">
        <f>'Woodland options'!O48</f>
        <v>46</v>
      </c>
      <c r="G48" s="70" t="s">
        <v>279</v>
      </c>
    </row>
    <row r="49" spans="1:7" x14ac:dyDescent="0.25">
      <c r="A49" s="73" t="s">
        <v>754</v>
      </c>
      <c r="B49" s="65" t="s">
        <v>695</v>
      </c>
      <c r="C49" s="66" t="s">
        <v>739</v>
      </c>
      <c r="D49" s="67">
        <v>16</v>
      </c>
      <c r="E49" s="68" t="s">
        <v>290</v>
      </c>
      <c r="F49" s="66">
        <f>'Woodland options'!O49</f>
        <v>318</v>
      </c>
      <c r="G49" s="84" t="s">
        <v>291</v>
      </c>
    </row>
    <row r="50" spans="1:7" x14ac:dyDescent="0.25">
      <c r="A50" s="64" t="s">
        <v>755</v>
      </c>
      <c r="B50" s="65" t="s">
        <v>695</v>
      </c>
      <c r="C50" s="66" t="s">
        <v>739</v>
      </c>
      <c r="D50" s="67">
        <v>17</v>
      </c>
      <c r="E50" s="68" t="s">
        <v>292</v>
      </c>
      <c r="F50" s="69">
        <f>'Woodland options'!O50</f>
        <v>37</v>
      </c>
      <c r="G50" s="70" t="s">
        <v>293</v>
      </c>
    </row>
    <row r="51" spans="1:7" x14ac:dyDescent="0.25">
      <c r="A51" s="85" t="s">
        <v>756</v>
      </c>
      <c r="B51" s="75" t="s">
        <v>695</v>
      </c>
      <c r="C51" s="76" t="s">
        <v>739</v>
      </c>
      <c r="D51" s="77">
        <v>18</v>
      </c>
      <c r="E51" s="78" t="s">
        <v>294</v>
      </c>
      <c r="F51" s="76">
        <f>'Woodland options'!O51</f>
        <v>317</v>
      </c>
      <c r="G51" s="86"/>
    </row>
    <row r="52" spans="1:7" ht="25.5" customHeight="1" x14ac:dyDescent="0.25">
      <c r="A52" s="51" t="s">
        <v>757</v>
      </c>
      <c r="B52" s="52"/>
      <c r="C52" s="52"/>
      <c r="D52" s="53"/>
      <c r="E52" s="54">
        <v>1.04</v>
      </c>
      <c r="F52" s="55"/>
      <c r="G52" s="56"/>
    </row>
    <row r="53" spans="1:7" x14ac:dyDescent="0.25">
      <c r="A53" s="57" t="s">
        <v>758</v>
      </c>
      <c r="B53" s="58" t="s">
        <v>695</v>
      </c>
      <c r="C53" s="59" t="s">
        <v>759</v>
      </c>
      <c r="D53" s="60">
        <v>1</v>
      </c>
      <c r="E53" s="61" t="s">
        <v>295</v>
      </c>
      <c r="F53" s="62">
        <f>'Woodland options'!O53</f>
        <v>21</v>
      </c>
      <c r="G53" s="63"/>
    </row>
    <row r="54" spans="1:7" x14ac:dyDescent="0.25">
      <c r="A54" s="64" t="s">
        <v>760</v>
      </c>
      <c r="B54" s="65" t="s">
        <v>695</v>
      </c>
      <c r="C54" s="66" t="s">
        <v>759</v>
      </c>
      <c r="D54" s="67">
        <v>2</v>
      </c>
      <c r="E54" s="68" t="s">
        <v>296</v>
      </c>
      <c r="F54" s="69">
        <f>'Woodland options'!O54</f>
        <v>22</v>
      </c>
      <c r="G54" s="70"/>
    </row>
    <row r="55" spans="1:7" x14ac:dyDescent="0.25">
      <c r="A55" s="64" t="s">
        <v>761</v>
      </c>
      <c r="B55" s="65" t="s">
        <v>695</v>
      </c>
      <c r="C55" s="66" t="s">
        <v>759</v>
      </c>
      <c r="D55" s="67">
        <v>3</v>
      </c>
      <c r="E55" s="68" t="s">
        <v>297</v>
      </c>
      <c r="F55" s="69">
        <f>'Woodland options'!O55</f>
        <v>23</v>
      </c>
      <c r="G55" s="70"/>
    </row>
    <row r="56" spans="1:7" x14ac:dyDescent="0.25">
      <c r="A56" s="64" t="s">
        <v>762</v>
      </c>
      <c r="B56" s="65" t="s">
        <v>695</v>
      </c>
      <c r="C56" s="66" t="s">
        <v>759</v>
      </c>
      <c r="D56" s="67">
        <v>4</v>
      </c>
      <c r="E56" s="68" t="s">
        <v>298</v>
      </c>
      <c r="F56" s="69">
        <f>'Woodland options'!O56</f>
        <v>24</v>
      </c>
      <c r="G56" s="70"/>
    </row>
    <row r="57" spans="1:7" x14ac:dyDescent="0.25">
      <c r="A57" s="64" t="s">
        <v>764</v>
      </c>
      <c r="B57" s="65" t="s">
        <v>695</v>
      </c>
      <c r="C57" s="66" t="s">
        <v>759</v>
      </c>
      <c r="D57" s="67">
        <v>5</v>
      </c>
      <c r="E57" s="68" t="s">
        <v>299</v>
      </c>
      <c r="F57" s="69">
        <f>'Woodland options'!O57</f>
        <v>25</v>
      </c>
      <c r="G57" s="70"/>
    </row>
    <row r="58" spans="1:7" x14ac:dyDescent="0.25">
      <c r="A58" s="64" t="s">
        <v>765</v>
      </c>
      <c r="B58" s="65" t="s">
        <v>695</v>
      </c>
      <c r="C58" s="66" t="s">
        <v>759</v>
      </c>
      <c r="D58" s="67">
        <v>6</v>
      </c>
      <c r="E58" s="68" t="s">
        <v>300</v>
      </c>
      <c r="F58" s="69">
        <f>'Woodland options'!O58</f>
        <v>26</v>
      </c>
      <c r="G58" s="70"/>
    </row>
    <row r="59" spans="1:7" x14ac:dyDescent="0.25">
      <c r="A59" s="64" t="s">
        <v>766</v>
      </c>
      <c r="B59" s="65" t="s">
        <v>695</v>
      </c>
      <c r="C59" s="66" t="s">
        <v>759</v>
      </c>
      <c r="D59" s="67">
        <v>7</v>
      </c>
      <c r="E59" s="68" t="s">
        <v>301</v>
      </c>
      <c r="F59" s="69">
        <f>'Woodland options'!O59</f>
        <v>27</v>
      </c>
      <c r="G59" s="70"/>
    </row>
    <row r="60" spans="1:7" x14ac:dyDescent="0.25">
      <c r="A60" s="64" t="s">
        <v>767</v>
      </c>
      <c r="B60" s="65" t="s">
        <v>695</v>
      </c>
      <c r="C60" s="66" t="s">
        <v>759</v>
      </c>
      <c r="D60" s="67">
        <v>8</v>
      </c>
      <c r="E60" s="68" t="s">
        <v>302</v>
      </c>
      <c r="F60" s="69">
        <f>'Woodland options'!O60</f>
        <v>28</v>
      </c>
      <c r="G60" s="70"/>
    </row>
    <row r="61" spans="1:7" x14ac:dyDescent="0.25">
      <c r="A61" s="87" t="s">
        <v>769</v>
      </c>
      <c r="B61" s="65" t="s">
        <v>695</v>
      </c>
      <c r="C61" s="66" t="s">
        <v>759</v>
      </c>
      <c r="D61" s="67">
        <v>9</v>
      </c>
      <c r="E61" s="68" t="s">
        <v>303</v>
      </c>
      <c r="F61" s="69">
        <f>'Woodland options'!O61</f>
        <v>29</v>
      </c>
      <c r="G61" s="70"/>
    </row>
    <row r="62" spans="1:7" x14ac:dyDescent="0.25">
      <c r="A62" s="64" t="s">
        <v>770</v>
      </c>
      <c r="B62" s="65" t="s">
        <v>695</v>
      </c>
      <c r="C62" s="66" t="s">
        <v>759</v>
      </c>
      <c r="D62" s="67">
        <v>10</v>
      </c>
      <c r="E62" s="68" t="s">
        <v>304</v>
      </c>
      <c r="F62" s="69">
        <f>'Woodland options'!O62</f>
        <v>32</v>
      </c>
      <c r="G62" s="517" t="s">
        <v>305</v>
      </c>
    </row>
    <row r="63" spans="1:7" x14ac:dyDescent="0.25">
      <c r="A63" s="64" t="s">
        <v>771</v>
      </c>
      <c r="B63" s="65" t="s">
        <v>695</v>
      </c>
      <c r="C63" s="66" t="s">
        <v>759</v>
      </c>
      <c r="D63" s="67">
        <v>11</v>
      </c>
      <c r="E63" s="68" t="s">
        <v>306</v>
      </c>
      <c r="F63" s="69">
        <f>'Woodland options'!O63</f>
        <v>33</v>
      </c>
      <c r="G63" s="518"/>
    </row>
    <row r="64" spans="1:7" x14ac:dyDescent="0.25">
      <c r="A64" s="64" t="s">
        <v>772</v>
      </c>
      <c r="B64" s="65" t="s">
        <v>695</v>
      </c>
      <c r="C64" s="66" t="s">
        <v>759</v>
      </c>
      <c r="D64" s="67">
        <v>12</v>
      </c>
      <c r="E64" s="68" t="s">
        <v>307</v>
      </c>
      <c r="F64" s="69">
        <f>'Woodland options'!O64</f>
        <v>34</v>
      </c>
      <c r="G64" s="70"/>
    </row>
    <row r="65" spans="1:7" ht="66" x14ac:dyDescent="0.25">
      <c r="A65" s="73" t="s">
        <v>773</v>
      </c>
      <c r="B65" s="65" t="s">
        <v>695</v>
      </c>
      <c r="C65" s="66" t="s">
        <v>759</v>
      </c>
      <c r="D65" s="67">
        <v>13</v>
      </c>
      <c r="E65" s="68" t="s">
        <v>308</v>
      </c>
      <c r="F65" s="66">
        <f>'Woodland options'!O65</f>
        <v>256</v>
      </c>
      <c r="G65" s="84" t="s">
        <v>615</v>
      </c>
    </row>
    <row r="66" spans="1:7" x14ac:dyDescent="0.25">
      <c r="A66" s="73" t="s">
        <v>775</v>
      </c>
      <c r="B66" s="65" t="s">
        <v>695</v>
      </c>
      <c r="C66" s="66" t="s">
        <v>759</v>
      </c>
      <c r="D66" s="67">
        <v>14</v>
      </c>
      <c r="E66" s="68" t="s">
        <v>309</v>
      </c>
      <c r="F66" s="66">
        <f>'Woodland options'!O66</f>
        <v>360</v>
      </c>
      <c r="G66" s="70"/>
    </row>
    <row r="67" spans="1:7" x14ac:dyDescent="0.25">
      <c r="A67" s="74" t="s">
        <v>776</v>
      </c>
      <c r="B67" s="75" t="s">
        <v>695</v>
      </c>
      <c r="C67" s="76" t="s">
        <v>759</v>
      </c>
      <c r="D67" s="77">
        <v>15</v>
      </c>
      <c r="E67" s="78" t="s">
        <v>310</v>
      </c>
      <c r="F67" s="79">
        <f>'Woodland options'!O67</f>
        <v>91</v>
      </c>
      <c r="G67" s="80" t="s">
        <v>311</v>
      </c>
    </row>
    <row r="68" spans="1:7" ht="24.75" customHeight="1" x14ac:dyDescent="0.25">
      <c r="A68" s="51" t="s">
        <v>777</v>
      </c>
      <c r="B68" s="52"/>
      <c r="C68" s="52"/>
      <c r="D68" s="53"/>
      <c r="E68" s="54">
        <v>1.05</v>
      </c>
      <c r="F68" s="55"/>
      <c r="G68" s="56"/>
    </row>
    <row r="69" spans="1:7" x14ac:dyDescent="0.25">
      <c r="A69" s="57" t="s">
        <v>778</v>
      </c>
      <c r="B69" s="58" t="s">
        <v>695</v>
      </c>
      <c r="C69" s="59" t="s">
        <v>779</v>
      </c>
      <c r="D69" s="60">
        <v>1</v>
      </c>
      <c r="E69" s="61" t="s">
        <v>312</v>
      </c>
      <c r="F69" s="62">
        <f>'Woodland options'!O69</f>
        <v>31</v>
      </c>
      <c r="G69" s="63" t="s">
        <v>313</v>
      </c>
    </row>
    <row r="70" spans="1:7" x14ac:dyDescent="0.25">
      <c r="A70" s="64" t="s">
        <v>780</v>
      </c>
      <c r="B70" s="65" t="s">
        <v>695</v>
      </c>
      <c r="C70" s="66" t="s">
        <v>779</v>
      </c>
      <c r="D70" s="67">
        <v>2</v>
      </c>
      <c r="E70" s="68" t="s">
        <v>314</v>
      </c>
      <c r="F70" s="69">
        <f>'Woodland options'!O70</f>
        <v>51</v>
      </c>
      <c r="G70" s="70" t="s">
        <v>315</v>
      </c>
    </row>
    <row r="71" spans="1:7" ht="26.4" x14ac:dyDescent="0.25">
      <c r="A71" s="64" t="s">
        <v>782</v>
      </c>
      <c r="B71" s="65" t="s">
        <v>695</v>
      </c>
      <c r="C71" s="66" t="s">
        <v>779</v>
      </c>
      <c r="D71" s="67">
        <v>3</v>
      </c>
      <c r="E71" s="68" t="s">
        <v>316</v>
      </c>
      <c r="F71" s="69">
        <f>'Woodland options'!O71</f>
        <v>52</v>
      </c>
      <c r="G71" s="70" t="s">
        <v>317</v>
      </c>
    </row>
    <row r="72" spans="1:7" x14ac:dyDescent="0.25">
      <c r="A72" s="64" t="s">
        <v>783</v>
      </c>
      <c r="B72" s="65" t="s">
        <v>695</v>
      </c>
      <c r="C72" s="66" t="s">
        <v>779</v>
      </c>
      <c r="D72" s="67">
        <v>4</v>
      </c>
      <c r="E72" s="68" t="s">
        <v>318</v>
      </c>
      <c r="F72" s="69">
        <f>'Woodland options'!O72</f>
        <v>53</v>
      </c>
      <c r="G72" s="70" t="s">
        <v>319</v>
      </c>
    </row>
    <row r="73" spans="1:7" ht="26.4" x14ac:dyDescent="0.25">
      <c r="A73" s="64" t="s">
        <v>784</v>
      </c>
      <c r="B73" s="65" t="s">
        <v>695</v>
      </c>
      <c r="C73" s="66" t="s">
        <v>779</v>
      </c>
      <c r="D73" s="67">
        <v>5</v>
      </c>
      <c r="E73" s="68" t="s">
        <v>320</v>
      </c>
      <c r="F73" s="69">
        <f>'Woodland options'!O73</f>
        <v>54</v>
      </c>
      <c r="G73" s="70" t="s">
        <v>321</v>
      </c>
    </row>
    <row r="74" spans="1:7" x14ac:dyDescent="0.25">
      <c r="A74" s="64" t="s">
        <v>787</v>
      </c>
      <c r="B74" s="65" t="s">
        <v>695</v>
      </c>
      <c r="C74" s="66" t="s">
        <v>779</v>
      </c>
      <c r="D74" s="67">
        <v>6</v>
      </c>
      <c r="E74" s="68" t="s">
        <v>322</v>
      </c>
      <c r="F74" s="69">
        <f>'Woodland options'!O74</f>
        <v>55</v>
      </c>
      <c r="G74" s="70" t="s">
        <v>323</v>
      </c>
    </row>
    <row r="75" spans="1:7" x14ac:dyDescent="0.25">
      <c r="A75" s="64" t="s">
        <v>788</v>
      </c>
      <c r="B75" s="65" t="s">
        <v>695</v>
      </c>
      <c r="C75" s="66" t="s">
        <v>779</v>
      </c>
      <c r="D75" s="67">
        <v>7</v>
      </c>
      <c r="E75" s="68" t="s">
        <v>324</v>
      </c>
      <c r="F75" s="69">
        <f>'Woodland options'!O75</f>
        <v>56</v>
      </c>
      <c r="G75" s="70"/>
    </row>
    <row r="76" spans="1:7" x14ac:dyDescent="0.25">
      <c r="A76" s="64" t="s">
        <v>789</v>
      </c>
      <c r="B76" s="65" t="s">
        <v>695</v>
      </c>
      <c r="C76" s="66" t="s">
        <v>779</v>
      </c>
      <c r="D76" s="67">
        <v>8</v>
      </c>
      <c r="E76" s="68" t="s">
        <v>325</v>
      </c>
      <c r="F76" s="69">
        <f>'Woodland options'!O76</f>
        <v>57</v>
      </c>
      <c r="G76" s="70"/>
    </row>
    <row r="77" spans="1:7" x14ac:dyDescent="0.25">
      <c r="A77" s="64" t="s">
        <v>790</v>
      </c>
      <c r="B77" s="65" t="s">
        <v>695</v>
      </c>
      <c r="C77" s="66" t="s">
        <v>779</v>
      </c>
      <c r="D77" s="67">
        <v>8.5</v>
      </c>
      <c r="E77" s="68" t="s">
        <v>326</v>
      </c>
      <c r="F77" s="69">
        <f>'Woodland options'!O77</f>
        <v>58</v>
      </c>
      <c r="G77" s="70"/>
    </row>
    <row r="78" spans="1:7" ht="26.4" x14ac:dyDescent="0.25">
      <c r="A78" s="64" t="s">
        <v>791</v>
      </c>
      <c r="B78" s="65" t="s">
        <v>695</v>
      </c>
      <c r="C78" s="66" t="s">
        <v>779</v>
      </c>
      <c r="D78" s="67">
        <v>9</v>
      </c>
      <c r="E78" s="68" t="s">
        <v>326</v>
      </c>
      <c r="F78" s="69">
        <f>'Woodland options'!O78</f>
        <v>59</v>
      </c>
      <c r="G78" s="70" t="s">
        <v>327</v>
      </c>
    </row>
    <row r="79" spans="1:7" x14ac:dyDescent="0.25">
      <c r="A79" s="64" t="s">
        <v>794</v>
      </c>
      <c r="B79" s="65" t="s">
        <v>695</v>
      </c>
      <c r="C79" s="66" t="s">
        <v>779</v>
      </c>
      <c r="D79" s="67">
        <v>10</v>
      </c>
      <c r="E79" s="68" t="s">
        <v>328</v>
      </c>
      <c r="F79" s="69">
        <f>'Woodland options'!O79</f>
        <v>60</v>
      </c>
      <c r="G79" s="70" t="s">
        <v>329</v>
      </c>
    </row>
    <row r="80" spans="1:7" x14ac:dyDescent="0.25">
      <c r="A80" s="64" t="s">
        <v>795</v>
      </c>
      <c r="B80" s="65" t="s">
        <v>695</v>
      </c>
      <c r="C80" s="66" t="s">
        <v>779</v>
      </c>
      <c r="D80" s="67">
        <v>11</v>
      </c>
      <c r="E80" s="68" t="s">
        <v>330</v>
      </c>
      <c r="F80" s="69">
        <f>'Woodland options'!O80</f>
        <v>93</v>
      </c>
      <c r="G80" s="517" t="s">
        <v>331</v>
      </c>
    </row>
    <row r="81" spans="1:7" x14ac:dyDescent="0.25">
      <c r="A81" s="64" t="s">
        <v>797</v>
      </c>
      <c r="B81" s="65" t="s">
        <v>695</v>
      </c>
      <c r="C81" s="66" t="s">
        <v>779</v>
      </c>
      <c r="D81" s="67">
        <v>12</v>
      </c>
      <c r="E81" s="68" t="s">
        <v>332</v>
      </c>
      <c r="F81" s="69">
        <f>'Woodland options'!O81</f>
        <v>94</v>
      </c>
      <c r="G81" s="518"/>
    </row>
    <row r="82" spans="1:7" ht="52.8" x14ac:dyDescent="0.25">
      <c r="A82" s="73" t="s">
        <v>798</v>
      </c>
      <c r="B82" s="65" t="s">
        <v>695</v>
      </c>
      <c r="C82" s="66" t="s">
        <v>779</v>
      </c>
      <c r="D82" s="67">
        <v>13</v>
      </c>
      <c r="E82" s="68" t="s">
        <v>333</v>
      </c>
      <c r="F82" s="66">
        <f>'Woodland options'!O82</f>
        <v>255</v>
      </c>
      <c r="G82" s="84" t="s">
        <v>497</v>
      </c>
    </row>
    <row r="83" spans="1:7" x14ac:dyDescent="0.25">
      <c r="A83" s="73" t="s">
        <v>799</v>
      </c>
      <c r="B83" s="65" t="s">
        <v>695</v>
      </c>
      <c r="C83" s="66" t="s">
        <v>779</v>
      </c>
      <c r="D83" s="67">
        <v>14</v>
      </c>
      <c r="E83" s="68" t="s">
        <v>334</v>
      </c>
      <c r="F83" s="66">
        <f>'Woodland options'!O83</f>
        <v>328</v>
      </c>
      <c r="G83" s="70"/>
    </row>
    <row r="84" spans="1:7" x14ac:dyDescent="0.25">
      <c r="A84" s="73" t="s">
        <v>800</v>
      </c>
      <c r="B84" s="65" t="s">
        <v>695</v>
      </c>
      <c r="C84" s="66" t="s">
        <v>779</v>
      </c>
      <c r="D84" s="67">
        <v>15</v>
      </c>
      <c r="E84" s="68" t="s">
        <v>335</v>
      </c>
      <c r="F84" s="66">
        <f>'Woodland options'!O84</f>
        <v>329</v>
      </c>
      <c r="G84" s="84"/>
    </row>
    <row r="85" spans="1:7" x14ac:dyDescent="0.25">
      <c r="A85" s="73" t="s">
        <v>801</v>
      </c>
      <c r="B85" s="65" t="s">
        <v>695</v>
      </c>
      <c r="C85" s="66" t="s">
        <v>779</v>
      </c>
      <c r="D85" s="67">
        <v>16</v>
      </c>
      <c r="E85" s="68" t="s">
        <v>336</v>
      </c>
      <c r="F85" s="66">
        <f>'Woodland options'!O85</f>
        <v>353</v>
      </c>
      <c r="G85" s="70"/>
    </row>
    <row r="86" spans="1:7" x14ac:dyDescent="0.25">
      <c r="A86" s="73" t="s">
        <v>804</v>
      </c>
      <c r="B86" s="65" t="s">
        <v>695</v>
      </c>
      <c r="C86" s="66" t="s">
        <v>779</v>
      </c>
      <c r="D86" s="67">
        <v>17</v>
      </c>
      <c r="E86" s="68" t="s">
        <v>337</v>
      </c>
      <c r="F86" s="66">
        <f>'Woodland options'!O86</f>
        <v>354</v>
      </c>
      <c r="G86" s="70"/>
    </row>
    <row r="87" spans="1:7" x14ac:dyDescent="0.25">
      <c r="A87" s="73" t="s">
        <v>805</v>
      </c>
      <c r="B87" s="65" t="s">
        <v>695</v>
      </c>
      <c r="C87" s="66" t="s">
        <v>779</v>
      </c>
      <c r="D87" s="67">
        <v>18</v>
      </c>
      <c r="E87" s="68" t="s">
        <v>338</v>
      </c>
      <c r="F87" s="66">
        <f>'Woodland options'!O87</f>
        <v>355</v>
      </c>
      <c r="G87" s="70"/>
    </row>
    <row r="88" spans="1:7" x14ac:dyDescent="0.25">
      <c r="A88" s="73" t="s">
        <v>806</v>
      </c>
      <c r="B88" s="65" t="s">
        <v>695</v>
      </c>
      <c r="C88" s="66" t="s">
        <v>779</v>
      </c>
      <c r="D88" s="67">
        <v>19</v>
      </c>
      <c r="E88" s="68" t="s">
        <v>339</v>
      </c>
      <c r="F88" s="66">
        <f>'Woodland options'!O88</f>
        <v>356</v>
      </c>
      <c r="G88" s="70"/>
    </row>
    <row r="89" spans="1:7" ht="52.8" x14ac:dyDescent="0.25">
      <c r="A89" s="73" t="s">
        <v>807</v>
      </c>
      <c r="B89" s="65" t="s">
        <v>695</v>
      </c>
      <c r="C89" s="66" t="s">
        <v>779</v>
      </c>
      <c r="D89" s="67">
        <v>20</v>
      </c>
      <c r="E89" s="68" t="s">
        <v>340</v>
      </c>
      <c r="F89" s="66">
        <f>'Woodland options'!O89</f>
        <v>257</v>
      </c>
      <c r="G89" s="84" t="s">
        <v>616</v>
      </c>
    </row>
    <row r="90" spans="1:7" ht="52.8" x14ac:dyDescent="0.25">
      <c r="A90" s="73" t="s">
        <v>808</v>
      </c>
      <c r="B90" s="65" t="s">
        <v>695</v>
      </c>
      <c r="C90" s="66" t="s">
        <v>779</v>
      </c>
      <c r="D90" s="67">
        <v>21</v>
      </c>
      <c r="E90" s="68" t="s">
        <v>341</v>
      </c>
      <c r="F90" s="66">
        <f>'Woodland options'!O90</f>
        <v>258</v>
      </c>
      <c r="G90" s="84" t="s">
        <v>617</v>
      </c>
    </row>
    <row r="91" spans="1:7" ht="40.200000000000003" thickBot="1" x14ac:dyDescent="0.3">
      <c r="A91" s="88" t="s">
        <v>809</v>
      </c>
      <c r="B91" s="89" t="s">
        <v>695</v>
      </c>
      <c r="C91" s="90" t="s">
        <v>779</v>
      </c>
      <c r="D91" s="91">
        <v>22</v>
      </c>
      <c r="E91" s="92" t="s">
        <v>342</v>
      </c>
      <c r="F91" s="90">
        <f>'Woodland options'!O91</f>
        <v>259</v>
      </c>
      <c r="G91" s="93" t="s">
        <v>618</v>
      </c>
    </row>
    <row r="92" spans="1:7" ht="13.8" thickBot="1" x14ac:dyDescent="0.3"/>
    <row r="93" spans="1:7" ht="21" x14ac:dyDescent="0.25">
      <c r="A93" s="96" t="s">
        <v>343</v>
      </c>
      <c r="B93" s="97"/>
      <c r="C93" s="97"/>
      <c r="D93" s="98"/>
      <c r="E93" s="99"/>
      <c r="F93" s="97"/>
      <c r="G93" s="100"/>
    </row>
    <row r="94" spans="1:7" ht="24" customHeight="1" x14ac:dyDescent="0.25">
      <c r="A94" s="101" t="s">
        <v>812</v>
      </c>
      <c r="B94" s="102"/>
      <c r="C94" s="102"/>
      <c r="D94" s="103"/>
      <c r="E94" s="104">
        <v>2.0099999999999998</v>
      </c>
      <c r="F94" s="105"/>
      <c r="G94" s="106"/>
    </row>
    <row r="95" spans="1:7" x14ac:dyDescent="0.25">
      <c r="A95" s="57" t="s">
        <v>713</v>
      </c>
      <c r="B95" s="58" t="s">
        <v>813</v>
      </c>
      <c r="C95" s="59" t="s">
        <v>696</v>
      </c>
      <c r="D95" s="60">
        <v>1</v>
      </c>
      <c r="E95" s="61" t="s">
        <v>344</v>
      </c>
      <c r="F95" s="107">
        <f>'Non-Woodland options'!O5</f>
        <v>6</v>
      </c>
      <c r="G95" s="515" t="s">
        <v>242</v>
      </c>
    </row>
    <row r="96" spans="1:7" x14ac:dyDescent="0.25">
      <c r="A96" s="64" t="s">
        <v>714</v>
      </c>
      <c r="B96" s="65" t="s">
        <v>813</v>
      </c>
      <c r="C96" s="66" t="s">
        <v>696</v>
      </c>
      <c r="D96" s="67">
        <v>2</v>
      </c>
      <c r="E96" s="68" t="s">
        <v>345</v>
      </c>
      <c r="F96" s="108">
        <f>'Non-Woodland options'!O6</f>
        <v>7</v>
      </c>
      <c r="G96" s="515"/>
    </row>
    <row r="97" spans="1:7" x14ac:dyDescent="0.25">
      <c r="A97" s="74" t="s">
        <v>715</v>
      </c>
      <c r="B97" s="75" t="s">
        <v>813</v>
      </c>
      <c r="C97" s="76" t="s">
        <v>696</v>
      </c>
      <c r="D97" s="77">
        <v>3</v>
      </c>
      <c r="E97" s="78" t="s">
        <v>346</v>
      </c>
      <c r="F97" s="109">
        <f>'Non-Woodland options'!O7</f>
        <v>8</v>
      </c>
      <c r="G97" s="515"/>
    </row>
    <row r="98" spans="1:7" ht="26.25" customHeight="1" x14ac:dyDescent="0.25">
      <c r="A98" s="101" t="s">
        <v>814</v>
      </c>
      <c r="B98" s="102"/>
      <c r="C98" s="102"/>
      <c r="D98" s="103"/>
      <c r="E98" s="104">
        <v>2.02</v>
      </c>
      <c r="F98" s="105"/>
      <c r="G98" s="106"/>
    </row>
    <row r="99" spans="1:7" x14ac:dyDescent="0.25">
      <c r="A99" s="57" t="s">
        <v>719</v>
      </c>
      <c r="B99" s="58" t="s">
        <v>813</v>
      </c>
      <c r="C99" s="59" t="s">
        <v>815</v>
      </c>
      <c r="D99" s="60">
        <v>1</v>
      </c>
      <c r="E99" s="61" t="s">
        <v>347</v>
      </c>
      <c r="F99" s="107">
        <f>'Non-Woodland options'!O9</f>
        <v>10</v>
      </c>
      <c r="G99" s="63"/>
    </row>
    <row r="100" spans="1:7" x14ac:dyDescent="0.25">
      <c r="A100" s="64" t="s">
        <v>730</v>
      </c>
      <c r="B100" s="65" t="s">
        <v>813</v>
      </c>
      <c r="C100" s="66" t="s">
        <v>815</v>
      </c>
      <c r="D100" s="67">
        <v>2</v>
      </c>
      <c r="E100" s="68" t="s">
        <v>348</v>
      </c>
      <c r="F100" s="108">
        <f>'Non-Woodland options'!O10</f>
        <v>15</v>
      </c>
      <c r="G100" s="70" t="s">
        <v>257</v>
      </c>
    </row>
    <row r="101" spans="1:7" x14ac:dyDescent="0.25">
      <c r="A101" s="64" t="s">
        <v>735</v>
      </c>
      <c r="B101" s="65" t="s">
        <v>813</v>
      </c>
      <c r="C101" s="66" t="s">
        <v>815</v>
      </c>
      <c r="D101" s="67">
        <v>3</v>
      </c>
      <c r="E101" s="68" t="s">
        <v>349</v>
      </c>
      <c r="F101" s="108">
        <f>'Non-Woodland options'!O11</f>
        <v>19</v>
      </c>
      <c r="G101" s="70"/>
    </row>
    <row r="102" spans="1:7" x14ac:dyDescent="0.25">
      <c r="A102" s="73" t="s">
        <v>816</v>
      </c>
      <c r="B102" s="65" t="s">
        <v>813</v>
      </c>
      <c r="C102" s="66" t="s">
        <v>815</v>
      </c>
      <c r="D102" s="67">
        <v>4</v>
      </c>
      <c r="E102" s="68" t="s">
        <v>350</v>
      </c>
      <c r="F102" s="108">
        <f>'Non-Woodland options'!O12</f>
        <v>334</v>
      </c>
      <c r="G102" s="70"/>
    </row>
    <row r="103" spans="1:7" x14ac:dyDescent="0.25">
      <c r="A103" s="73" t="s">
        <v>818</v>
      </c>
      <c r="B103" s="65" t="s">
        <v>813</v>
      </c>
      <c r="C103" s="66" t="s">
        <v>815</v>
      </c>
      <c r="D103" s="67">
        <v>5</v>
      </c>
      <c r="E103" s="68" t="s">
        <v>351</v>
      </c>
      <c r="F103" s="108">
        <f>'Non-Woodland options'!O13</f>
        <v>335</v>
      </c>
      <c r="G103" s="70"/>
    </row>
    <row r="104" spans="1:7" x14ac:dyDescent="0.25">
      <c r="A104" s="73" t="s">
        <v>819</v>
      </c>
      <c r="B104" s="65" t="s">
        <v>813</v>
      </c>
      <c r="C104" s="66" t="s">
        <v>815</v>
      </c>
      <c r="D104" s="67">
        <v>6</v>
      </c>
      <c r="E104" s="68" t="s">
        <v>352</v>
      </c>
      <c r="F104" s="108">
        <f>'Non-Woodland options'!O14</f>
        <v>336</v>
      </c>
      <c r="G104" s="70"/>
    </row>
    <row r="105" spans="1:7" x14ac:dyDescent="0.25">
      <c r="A105" s="73" t="s">
        <v>820</v>
      </c>
      <c r="B105" s="65" t="s">
        <v>813</v>
      </c>
      <c r="C105" s="66" t="s">
        <v>815</v>
      </c>
      <c r="D105" s="67">
        <v>7</v>
      </c>
      <c r="E105" s="68" t="s">
        <v>353</v>
      </c>
      <c r="F105" s="108">
        <f>'Non-Woodland options'!O15</f>
        <v>337</v>
      </c>
      <c r="G105" s="70"/>
    </row>
    <row r="106" spans="1:7" x14ac:dyDescent="0.25">
      <c r="A106" s="73" t="s">
        <v>821</v>
      </c>
      <c r="B106" s="65" t="s">
        <v>813</v>
      </c>
      <c r="C106" s="66" t="s">
        <v>815</v>
      </c>
      <c r="D106" s="67">
        <v>8</v>
      </c>
      <c r="E106" s="68" t="s">
        <v>354</v>
      </c>
      <c r="F106" s="108">
        <f>'Non-Woodland options'!O16</f>
        <v>338</v>
      </c>
      <c r="G106" s="70"/>
    </row>
    <row r="107" spans="1:7" x14ac:dyDescent="0.25">
      <c r="A107" s="73" t="s">
        <v>822</v>
      </c>
      <c r="B107" s="65" t="s">
        <v>813</v>
      </c>
      <c r="C107" s="66" t="s">
        <v>815</v>
      </c>
      <c r="D107" s="67">
        <v>9</v>
      </c>
      <c r="E107" s="68" t="s">
        <v>355</v>
      </c>
      <c r="F107" s="108">
        <f>'Non-Woodland options'!O17</f>
        <v>339</v>
      </c>
      <c r="G107" s="70"/>
    </row>
    <row r="108" spans="1:7" x14ac:dyDescent="0.25">
      <c r="A108" s="73" t="s">
        <v>823</v>
      </c>
      <c r="B108" s="65" t="s">
        <v>813</v>
      </c>
      <c r="C108" s="66" t="s">
        <v>815</v>
      </c>
      <c r="D108" s="67">
        <v>10</v>
      </c>
      <c r="E108" s="68" t="s">
        <v>356</v>
      </c>
      <c r="F108" s="108">
        <f>'Non-Woodland options'!O18</f>
        <v>342</v>
      </c>
      <c r="G108" s="70"/>
    </row>
    <row r="109" spans="1:7" x14ac:dyDescent="0.25">
      <c r="A109" s="73" t="s">
        <v>825</v>
      </c>
      <c r="B109" s="65" t="s">
        <v>813</v>
      </c>
      <c r="C109" s="66" t="s">
        <v>815</v>
      </c>
      <c r="D109" s="67">
        <v>11</v>
      </c>
      <c r="E109" s="68" t="s">
        <v>357</v>
      </c>
      <c r="F109" s="108">
        <f>'Non-Woodland options'!O19</f>
        <v>343</v>
      </c>
      <c r="G109" s="70"/>
    </row>
    <row r="110" spans="1:7" x14ac:dyDescent="0.25">
      <c r="A110" s="85" t="s">
        <v>826</v>
      </c>
      <c r="B110" s="75" t="s">
        <v>813</v>
      </c>
      <c r="C110" s="76" t="s">
        <v>815</v>
      </c>
      <c r="D110" s="77">
        <v>12</v>
      </c>
      <c r="E110" s="78" t="s">
        <v>358</v>
      </c>
      <c r="F110" s="109">
        <f>'Non-Woodland options'!O20</f>
        <v>371</v>
      </c>
      <c r="G110" s="80"/>
    </row>
    <row r="111" spans="1:7" ht="24.75" customHeight="1" x14ac:dyDescent="0.25">
      <c r="A111" s="101" t="s">
        <v>827</v>
      </c>
      <c r="B111" s="102"/>
      <c r="C111" s="102"/>
      <c r="D111" s="103"/>
      <c r="E111" s="104">
        <v>2.0299999999999998</v>
      </c>
      <c r="F111" s="105"/>
      <c r="G111" s="106"/>
    </row>
    <row r="112" spans="1:7" x14ac:dyDescent="0.25">
      <c r="A112" s="110" t="s">
        <v>828</v>
      </c>
      <c r="B112" s="58" t="s">
        <v>813</v>
      </c>
      <c r="C112" s="59" t="s">
        <v>829</v>
      </c>
      <c r="D112" s="60">
        <v>1</v>
      </c>
      <c r="E112" s="61" t="s">
        <v>359</v>
      </c>
      <c r="F112" s="107">
        <f>'Non-Woodland options'!O22</f>
        <v>357</v>
      </c>
      <c r="G112" s="63"/>
    </row>
    <row r="113" spans="1:7" x14ac:dyDescent="0.25">
      <c r="A113" s="73" t="s">
        <v>830</v>
      </c>
      <c r="B113" s="65" t="s">
        <v>813</v>
      </c>
      <c r="C113" s="66" t="s">
        <v>829</v>
      </c>
      <c r="D113" s="67">
        <v>2</v>
      </c>
      <c r="E113" s="68" t="s">
        <v>360</v>
      </c>
      <c r="F113" s="108">
        <f>'Non-Woodland options'!O23</f>
        <v>358</v>
      </c>
      <c r="G113" s="70"/>
    </row>
    <row r="114" spans="1:7" x14ac:dyDescent="0.25">
      <c r="A114" s="73" t="s">
        <v>775</v>
      </c>
      <c r="B114" s="65" t="s">
        <v>813</v>
      </c>
      <c r="C114" s="66" t="s">
        <v>829</v>
      </c>
      <c r="D114" s="67">
        <v>4</v>
      </c>
      <c r="E114" s="68" t="s">
        <v>640</v>
      </c>
      <c r="F114" s="108">
        <f>'Non-Woodland options'!O24</f>
        <v>359</v>
      </c>
      <c r="G114" s="70"/>
    </row>
    <row r="115" spans="1:7" x14ac:dyDescent="0.25">
      <c r="A115" s="64" t="s">
        <v>831</v>
      </c>
      <c r="B115" s="65" t="s">
        <v>813</v>
      </c>
      <c r="C115" s="66" t="s">
        <v>829</v>
      </c>
      <c r="D115" s="67">
        <v>5</v>
      </c>
      <c r="E115" s="68" t="s">
        <v>361</v>
      </c>
      <c r="F115" s="108">
        <f>'Non-Woodland options'!O25</f>
        <v>360</v>
      </c>
      <c r="G115" s="37" t="s">
        <v>323</v>
      </c>
    </row>
    <row r="116" spans="1:7" x14ac:dyDescent="0.25">
      <c r="A116" s="64" t="s">
        <v>832</v>
      </c>
      <c r="B116" s="65" t="s">
        <v>813</v>
      </c>
      <c r="C116" s="66" t="s">
        <v>829</v>
      </c>
      <c r="D116" s="67">
        <v>6</v>
      </c>
      <c r="E116" s="68" t="s">
        <v>362</v>
      </c>
      <c r="F116" s="108">
        <f>'Non-Woodland options'!O26</f>
        <v>51</v>
      </c>
      <c r="G116" s="70" t="s">
        <v>364</v>
      </c>
    </row>
    <row r="117" spans="1:7" x14ac:dyDescent="0.25">
      <c r="A117" s="64" t="s">
        <v>833</v>
      </c>
      <c r="B117" s="65" t="s">
        <v>813</v>
      </c>
      <c r="C117" s="66" t="s">
        <v>829</v>
      </c>
      <c r="D117" s="67">
        <v>7</v>
      </c>
      <c r="E117" s="68" t="s">
        <v>363</v>
      </c>
      <c r="F117" s="108">
        <f>'Non-Woodland options'!O27</f>
        <v>52</v>
      </c>
      <c r="G117" s="70" t="s">
        <v>366</v>
      </c>
    </row>
    <row r="118" spans="1:7" x14ac:dyDescent="0.25">
      <c r="A118" s="64" t="s">
        <v>834</v>
      </c>
      <c r="B118" s="65" t="s">
        <v>813</v>
      </c>
      <c r="C118" s="66" t="s">
        <v>829</v>
      </c>
      <c r="D118" s="67">
        <v>8</v>
      </c>
      <c r="E118" s="68" t="s">
        <v>365</v>
      </c>
      <c r="F118" s="108">
        <f>'Non-Woodland options'!O28</f>
        <v>53</v>
      </c>
      <c r="G118" s="37" t="s">
        <v>368</v>
      </c>
    </row>
    <row r="119" spans="1:7" x14ac:dyDescent="0.25">
      <c r="A119" s="64" t="s">
        <v>369</v>
      </c>
      <c r="B119" s="65" t="s">
        <v>813</v>
      </c>
      <c r="C119" s="66" t="s">
        <v>829</v>
      </c>
      <c r="D119" s="67">
        <v>9</v>
      </c>
      <c r="E119" s="68" t="s">
        <v>367</v>
      </c>
      <c r="F119" s="108">
        <f>'Non-Woodland options'!O29</f>
        <v>54</v>
      </c>
      <c r="G119" s="70" t="s">
        <v>371</v>
      </c>
    </row>
    <row r="120" spans="1:7" x14ac:dyDescent="0.25">
      <c r="A120" s="64" t="s">
        <v>838</v>
      </c>
      <c r="B120" s="65" t="s">
        <v>813</v>
      </c>
      <c r="C120" s="66" t="s">
        <v>829</v>
      </c>
      <c r="D120" s="67">
        <v>11</v>
      </c>
      <c r="E120" s="68" t="s">
        <v>370</v>
      </c>
      <c r="F120" s="108">
        <f>'Non-Woodland options'!O30</f>
        <v>63</v>
      </c>
      <c r="G120" s="70"/>
    </row>
    <row r="121" spans="1:7" x14ac:dyDescent="0.25">
      <c r="A121" s="73" t="s">
        <v>801</v>
      </c>
      <c r="B121" s="65" t="s">
        <v>813</v>
      </c>
      <c r="C121" s="66" t="s">
        <v>829</v>
      </c>
      <c r="D121" s="67">
        <v>12</v>
      </c>
      <c r="E121" s="68" t="s">
        <v>372</v>
      </c>
      <c r="F121" s="108">
        <f>'Non-Woodland options'!O31</f>
        <v>353</v>
      </c>
      <c r="G121" s="70" t="s">
        <v>315</v>
      </c>
    </row>
    <row r="122" spans="1:7" x14ac:dyDescent="0.25">
      <c r="A122" s="73" t="s">
        <v>804</v>
      </c>
      <c r="B122" s="65" t="s">
        <v>813</v>
      </c>
      <c r="C122" s="66" t="s">
        <v>829</v>
      </c>
      <c r="D122" s="67">
        <v>13</v>
      </c>
      <c r="E122" s="68" t="s">
        <v>374</v>
      </c>
      <c r="F122" s="108">
        <f>'Non-Woodland options'!O32</f>
        <v>354</v>
      </c>
      <c r="G122" s="70" t="s">
        <v>317</v>
      </c>
    </row>
    <row r="123" spans="1:7" x14ac:dyDescent="0.25">
      <c r="A123" s="73" t="s">
        <v>805</v>
      </c>
      <c r="B123" s="65" t="s">
        <v>813</v>
      </c>
      <c r="C123" s="66" t="s">
        <v>829</v>
      </c>
      <c r="D123" s="67">
        <v>14</v>
      </c>
      <c r="E123" s="68" t="s">
        <v>375</v>
      </c>
      <c r="F123" s="108">
        <f>'Non-Woodland options'!O33</f>
        <v>355</v>
      </c>
      <c r="G123" s="70" t="s">
        <v>319</v>
      </c>
    </row>
    <row r="124" spans="1:7" x14ac:dyDescent="0.25">
      <c r="A124" s="85" t="s">
        <v>806</v>
      </c>
      <c r="B124" s="75" t="s">
        <v>813</v>
      </c>
      <c r="C124" s="76" t="s">
        <v>829</v>
      </c>
      <c r="D124" s="77">
        <v>15</v>
      </c>
      <c r="E124" s="78" t="s">
        <v>376</v>
      </c>
      <c r="F124" s="109">
        <f>'Non-Woodland options'!O34</f>
        <v>356</v>
      </c>
      <c r="G124" s="80" t="s">
        <v>321</v>
      </c>
    </row>
    <row r="125" spans="1:7" ht="24.75" customHeight="1" x14ac:dyDescent="0.25">
      <c r="A125" s="101" t="s">
        <v>840</v>
      </c>
      <c r="B125" s="102"/>
      <c r="C125" s="102"/>
      <c r="D125" s="103"/>
      <c r="E125" s="104">
        <v>2.04</v>
      </c>
      <c r="F125" s="105"/>
      <c r="G125" s="106"/>
    </row>
    <row r="126" spans="1:7" x14ac:dyDescent="0.25">
      <c r="A126" s="110" t="s">
        <v>841</v>
      </c>
      <c r="B126" s="58" t="s">
        <v>813</v>
      </c>
      <c r="C126" s="59" t="s">
        <v>842</v>
      </c>
      <c r="D126" s="60">
        <v>1</v>
      </c>
      <c r="E126" s="61" t="s">
        <v>377</v>
      </c>
      <c r="F126" s="107">
        <f>'Non-Woodland options'!O36</f>
        <v>352</v>
      </c>
      <c r="G126" s="63" t="s">
        <v>378</v>
      </c>
    </row>
    <row r="127" spans="1:7" x14ac:dyDescent="0.25">
      <c r="A127" s="73" t="s">
        <v>843</v>
      </c>
      <c r="B127" s="65" t="s">
        <v>813</v>
      </c>
      <c r="C127" s="66" t="s">
        <v>842</v>
      </c>
      <c r="D127" s="67">
        <v>2</v>
      </c>
      <c r="E127" s="68" t="s">
        <v>379</v>
      </c>
      <c r="F127" s="108">
        <f>'Non-Woodland options'!O37</f>
        <v>349</v>
      </c>
      <c r="G127" s="70" t="s">
        <v>380</v>
      </c>
    </row>
    <row r="128" spans="1:7" x14ac:dyDescent="0.25">
      <c r="A128" s="73" t="s">
        <v>844</v>
      </c>
      <c r="B128" s="65" t="s">
        <v>813</v>
      </c>
      <c r="C128" s="66" t="s">
        <v>842</v>
      </c>
      <c r="D128" s="67">
        <v>3</v>
      </c>
      <c r="E128" s="68" t="s">
        <v>381</v>
      </c>
      <c r="F128" s="108">
        <f>'Non-Woodland options'!O38</f>
        <v>350</v>
      </c>
      <c r="G128" s="70"/>
    </row>
    <row r="129" spans="1:7" x14ac:dyDescent="0.25">
      <c r="A129" s="73" t="s">
        <v>845</v>
      </c>
      <c r="B129" s="65" t="s">
        <v>813</v>
      </c>
      <c r="C129" s="66" t="s">
        <v>842</v>
      </c>
      <c r="D129" s="67">
        <v>4</v>
      </c>
      <c r="E129" s="68" t="s">
        <v>382</v>
      </c>
      <c r="F129" s="108">
        <f>'Non-Woodland options'!O39</f>
        <v>351</v>
      </c>
      <c r="G129" s="70"/>
    </row>
    <row r="130" spans="1:7" x14ac:dyDescent="0.25">
      <c r="A130" s="73" t="s">
        <v>846</v>
      </c>
      <c r="B130" s="65" t="s">
        <v>813</v>
      </c>
      <c r="C130" s="66" t="s">
        <v>842</v>
      </c>
      <c r="D130" s="67">
        <v>5</v>
      </c>
      <c r="E130" s="68" t="s">
        <v>383</v>
      </c>
      <c r="F130" s="108">
        <f>'Non-Woodland options'!O40</f>
        <v>348</v>
      </c>
      <c r="G130" s="70"/>
    </row>
    <row r="131" spans="1:7" ht="26.4" x14ac:dyDescent="0.25">
      <c r="A131" s="85" t="s">
        <v>0</v>
      </c>
      <c r="B131" s="75" t="s">
        <v>813</v>
      </c>
      <c r="C131" s="76" t="s">
        <v>842</v>
      </c>
      <c r="D131" s="77">
        <v>6</v>
      </c>
      <c r="E131" s="78" t="s">
        <v>384</v>
      </c>
      <c r="F131" s="109">
        <f>'Non-Woodland options'!O41</f>
        <v>218</v>
      </c>
      <c r="G131" s="70" t="s">
        <v>619</v>
      </c>
    </row>
    <row r="132" spans="1:7" ht="27" customHeight="1" x14ac:dyDescent="0.25">
      <c r="A132" s="101" t="s">
        <v>1</v>
      </c>
      <c r="B132" s="102"/>
      <c r="C132" s="102"/>
      <c r="D132" s="103"/>
      <c r="E132" s="104">
        <v>2.0499999999999998</v>
      </c>
      <c r="F132" s="105"/>
      <c r="G132" s="106"/>
    </row>
    <row r="133" spans="1:7" ht="66" x14ac:dyDescent="0.25">
      <c r="A133" s="110" t="s">
        <v>2</v>
      </c>
      <c r="B133" s="58" t="s">
        <v>813</v>
      </c>
      <c r="C133" s="59" t="s">
        <v>3</v>
      </c>
      <c r="D133" s="60">
        <v>1</v>
      </c>
      <c r="E133" s="61" t="s">
        <v>385</v>
      </c>
      <c r="F133" s="107">
        <f>'Non-Woodland options'!O43</f>
        <v>222</v>
      </c>
      <c r="G133" s="63" t="s">
        <v>620</v>
      </c>
    </row>
    <row r="134" spans="1:7" ht="39.6" x14ac:dyDescent="0.25">
      <c r="A134" s="73" t="s">
        <v>4</v>
      </c>
      <c r="B134" s="65" t="s">
        <v>813</v>
      </c>
      <c r="C134" s="66" t="s">
        <v>3</v>
      </c>
      <c r="D134" s="67">
        <v>2</v>
      </c>
      <c r="E134" s="68" t="s">
        <v>386</v>
      </c>
      <c r="F134" s="108">
        <f>'Non-Woodland options'!O44</f>
        <v>220</v>
      </c>
      <c r="G134" s="70" t="s">
        <v>621</v>
      </c>
    </row>
    <row r="135" spans="1:7" ht="52.8" x14ac:dyDescent="0.25">
      <c r="A135" s="73" t="s">
        <v>5</v>
      </c>
      <c r="B135" s="65" t="s">
        <v>813</v>
      </c>
      <c r="C135" s="66" t="s">
        <v>3</v>
      </c>
      <c r="D135" s="67">
        <v>3</v>
      </c>
      <c r="E135" s="68" t="s">
        <v>387</v>
      </c>
      <c r="F135" s="108">
        <f>'Non-Woodland options'!O45</f>
        <v>221</v>
      </c>
      <c r="G135" s="70" t="s">
        <v>622</v>
      </c>
    </row>
    <row r="136" spans="1:7" ht="26.4" x14ac:dyDescent="0.25">
      <c r="A136" s="73" t="s">
        <v>6</v>
      </c>
      <c r="B136" s="65" t="s">
        <v>813</v>
      </c>
      <c r="C136" s="66" t="s">
        <v>3</v>
      </c>
      <c r="D136" s="67">
        <v>4</v>
      </c>
      <c r="E136" s="68" t="s">
        <v>388</v>
      </c>
      <c r="F136" s="108">
        <f>'Non-Woodland options'!O46</f>
        <v>231</v>
      </c>
      <c r="G136" s="70" t="s">
        <v>623</v>
      </c>
    </row>
    <row r="137" spans="1:7" ht="26.4" x14ac:dyDescent="0.25">
      <c r="A137" s="73" t="s">
        <v>7</v>
      </c>
      <c r="B137" s="65" t="s">
        <v>813</v>
      </c>
      <c r="C137" s="66" t="s">
        <v>3</v>
      </c>
      <c r="D137" s="67">
        <v>5</v>
      </c>
      <c r="E137" s="68" t="s">
        <v>389</v>
      </c>
      <c r="F137" s="108">
        <f>'Non-Woodland options'!O47</f>
        <v>229</v>
      </c>
      <c r="G137" s="513" t="s">
        <v>624</v>
      </c>
    </row>
    <row r="138" spans="1:7" ht="26.4" x14ac:dyDescent="0.25">
      <c r="A138" s="73" t="s">
        <v>8</v>
      </c>
      <c r="B138" s="65" t="s">
        <v>813</v>
      </c>
      <c r="C138" s="66" t="s">
        <v>3</v>
      </c>
      <c r="D138" s="67">
        <v>6</v>
      </c>
      <c r="E138" s="68" t="s">
        <v>390</v>
      </c>
      <c r="F138" s="108">
        <f>'Non-Woodland options'!O48</f>
        <v>230</v>
      </c>
      <c r="G138" s="514"/>
    </row>
    <row r="139" spans="1:7" x14ac:dyDescent="0.25">
      <c r="A139" s="64" t="s">
        <v>9</v>
      </c>
      <c r="B139" s="65" t="s">
        <v>813</v>
      </c>
      <c r="C139" s="66" t="s">
        <v>3</v>
      </c>
      <c r="D139" s="67">
        <v>7</v>
      </c>
      <c r="E139" s="68" t="s">
        <v>391</v>
      </c>
      <c r="F139" s="108">
        <f>'Non-Woodland options'!O49</f>
        <v>92</v>
      </c>
      <c r="G139" s="70" t="s">
        <v>311</v>
      </c>
    </row>
    <row r="140" spans="1:7" ht="66" x14ac:dyDescent="0.25">
      <c r="A140" s="73" t="s">
        <v>10</v>
      </c>
      <c r="B140" s="65" t="s">
        <v>813</v>
      </c>
      <c r="C140" s="66" t="s">
        <v>3</v>
      </c>
      <c r="D140" s="67">
        <v>8</v>
      </c>
      <c r="E140" s="68" t="s">
        <v>392</v>
      </c>
      <c r="F140" s="108">
        <f>'Non-Woodland options'!O50</f>
        <v>232</v>
      </c>
      <c r="G140" s="70" t="s">
        <v>625</v>
      </c>
    </row>
    <row r="141" spans="1:7" ht="39.6" x14ac:dyDescent="0.25">
      <c r="A141" s="73" t="s">
        <v>11</v>
      </c>
      <c r="B141" s="65" t="s">
        <v>813</v>
      </c>
      <c r="C141" s="66" t="s">
        <v>3</v>
      </c>
      <c r="D141" s="67">
        <v>9</v>
      </c>
      <c r="E141" s="68" t="s">
        <v>393</v>
      </c>
      <c r="F141" s="108">
        <f>'Non-Woodland options'!O51</f>
        <v>233</v>
      </c>
      <c r="G141" s="70" t="s">
        <v>626</v>
      </c>
    </row>
    <row r="142" spans="1:7" ht="66" x14ac:dyDescent="0.25">
      <c r="A142" s="73" t="s">
        <v>13</v>
      </c>
      <c r="B142" s="65" t="s">
        <v>813</v>
      </c>
      <c r="C142" s="66" t="s">
        <v>3</v>
      </c>
      <c r="D142" s="67">
        <v>11</v>
      </c>
      <c r="E142" s="68" t="s">
        <v>394</v>
      </c>
      <c r="F142" s="108">
        <f>'Non-Woodland options'!O52</f>
        <v>227</v>
      </c>
      <c r="G142" s="70" t="s">
        <v>627</v>
      </c>
    </row>
    <row r="143" spans="1:7" ht="66" x14ac:dyDescent="0.25">
      <c r="A143" s="73" t="s">
        <v>15</v>
      </c>
      <c r="B143" s="65" t="s">
        <v>813</v>
      </c>
      <c r="C143" s="66" t="s">
        <v>3</v>
      </c>
      <c r="D143" s="67">
        <v>12</v>
      </c>
      <c r="E143" s="68" t="s">
        <v>395</v>
      </c>
      <c r="F143" s="108">
        <f>'Non-Woodland options'!O53</f>
        <v>225</v>
      </c>
      <c r="G143" s="70" t="s">
        <v>628</v>
      </c>
    </row>
    <row r="144" spans="1:7" ht="52.8" x14ac:dyDescent="0.25">
      <c r="A144" s="73" t="s">
        <v>17</v>
      </c>
      <c r="B144" s="65" t="s">
        <v>813</v>
      </c>
      <c r="C144" s="66" t="s">
        <v>3</v>
      </c>
      <c r="D144" s="67">
        <v>13</v>
      </c>
      <c r="E144" s="68" t="s">
        <v>396</v>
      </c>
      <c r="F144" s="108">
        <f>'Non-Woodland options'!O54</f>
        <v>223</v>
      </c>
      <c r="G144" s="70" t="s">
        <v>629</v>
      </c>
    </row>
    <row r="145" spans="1:7" x14ac:dyDescent="0.25">
      <c r="A145" s="73" t="s">
        <v>18</v>
      </c>
      <c r="B145" s="65" t="s">
        <v>813</v>
      </c>
      <c r="C145" s="66" t="s">
        <v>3</v>
      </c>
      <c r="D145" s="67">
        <v>14</v>
      </c>
      <c r="E145" s="68" t="s">
        <v>397</v>
      </c>
      <c r="F145" s="108">
        <f>'Non-Woodland options'!O55</f>
        <v>228</v>
      </c>
      <c r="G145" s="70" t="s">
        <v>398</v>
      </c>
    </row>
    <row r="146" spans="1:7" x14ac:dyDescent="0.25">
      <c r="A146" s="73" t="s">
        <v>19</v>
      </c>
      <c r="B146" s="65" t="s">
        <v>813</v>
      </c>
      <c r="C146" s="66" t="s">
        <v>3</v>
      </c>
      <c r="D146" s="67">
        <v>15</v>
      </c>
      <c r="E146" s="68" t="s">
        <v>399</v>
      </c>
      <c r="F146" s="108">
        <f>'Non-Woodland options'!O56</f>
        <v>226</v>
      </c>
      <c r="G146" s="70" t="s">
        <v>400</v>
      </c>
    </row>
    <row r="147" spans="1:7" ht="52.8" x14ac:dyDescent="0.25">
      <c r="A147" s="73" t="s">
        <v>20</v>
      </c>
      <c r="B147" s="65" t="s">
        <v>813</v>
      </c>
      <c r="C147" s="66" t="s">
        <v>3</v>
      </c>
      <c r="D147" s="67">
        <v>16</v>
      </c>
      <c r="E147" s="68" t="s">
        <v>401</v>
      </c>
      <c r="F147" s="108">
        <f>'Non-Woodland options'!O57</f>
        <v>224</v>
      </c>
      <c r="G147" s="70" t="s">
        <v>630</v>
      </c>
    </row>
    <row r="148" spans="1:7" ht="39.6" x14ac:dyDescent="0.25">
      <c r="A148" s="73" t="s">
        <v>21</v>
      </c>
      <c r="B148" s="65" t="s">
        <v>813</v>
      </c>
      <c r="C148" s="66" t="s">
        <v>3</v>
      </c>
      <c r="D148" s="67">
        <v>17</v>
      </c>
      <c r="E148" s="68" t="s">
        <v>402</v>
      </c>
      <c r="F148" s="108">
        <f>'Non-Woodland options'!O58</f>
        <v>234</v>
      </c>
      <c r="G148" s="70" t="s">
        <v>631</v>
      </c>
    </row>
    <row r="149" spans="1:7" ht="39.6" x14ac:dyDescent="0.25">
      <c r="A149" s="85" t="s">
        <v>22</v>
      </c>
      <c r="B149" s="75" t="s">
        <v>813</v>
      </c>
      <c r="C149" s="76" t="s">
        <v>3</v>
      </c>
      <c r="D149" s="77">
        <v>18</v>
      </c>
      <c r="E149" s="78" t="s">
        <v>403</v>
      </c>
      <c r="F149" s="109">
        <f>'Non-Woodland options'!O59</f>
        <v>235</v>
      </c>
      <c r="G149" s="80" t="s">
        <v>632</v>
      </c>
    </row>
    <row r="150" spans="1:7" ht="25.5" customHeight="1" x14ac:dyDescent="0.25">
      <c r="A150" s="101" t="s">
        <v>23</v>
      </c>
      <c r="B150" s="102"/>
      <c r="C150" s="102"/>
      <c r="D150" s="103"/>
      <c r="E150" s="104">
        <v>2.06</v>
      </c>
      <c r="F150" s="105"/>
      <c r="G150" s="106"/>
    </row>
    <row r="151" spans="1:7" x14ac:dyDescent="0.25">
      <c r="A151" s="110" t="s">
        <v>25</v>
      </c>
      <c r="B151" s="58" t="s">
        <v>813</v>
      </c>
      <c r="C151" s="59" t="s">
        <v>26</v>
      </c>
      <c r="D151" s="60">
        <v>1</v>
      </c>
      <c r="E151" s="61" t="s">
        <v>404</v>
      </c>
      <c r="F151" s="107">
        <f>'Non-Woodland options'!O61</f>
        <v>301</v>
      </c>
      <c r="G151" s="63"/>
    </row>
    <row r="152" spans="1:7" ht="26.4" x14ac:dyDescent="0.25">
      <c r="A152" s="73" t="s">
        <v>28</v>
      </c>
      <c r="B152" s="65" t="s">
        <v>813</v>
      </c>
      <c r="C152" s="66" t="s">
        <v>26</v>
      </c>
      <c r="D152" s="67">
        <v>2</v>
      </c>
      <c r="E152" s="68" t="s">
        <v>405</v>
      </c>
      <c r="F152" s="108">
        <f>'Non-Woodland options'!O62</f>
        <v>300</v>
      </c>
      <c r="G152" s="70"/>
    </row>
    <row r="153" spans="1:7" x14ac:dyDescent="0.25">
      <c r="A153" s="73" t="s">
        <v>29</v>
      </c>
      <c r="B153" s="65" t="s">
        <v>813</v>
      </c>
      <c r="C153" s="66" t="s">
        <v>26</v>
      </c>
      <c r="D153" s="67">
        <v>3</v>
      </c>
      <c r="E153" s="68" t="s">
        <v>406</v>
      </c>
      <c r="F153" s="108">
        <f>'Non-Woodland options'!O63</f>
        <v>202</v>
      </c>
      <c r="G153" s="70"/>
    </row>
    <row r="154" spans="1:7" ht="52.8" x14ac:dyDescent="0.25">
      <c r="A154" s="73" t="s">
        <v>32</v>
      </c>
      <c r="B154" s="65" t="s">
        <v>813</v>
      </c>
      <c r="C154" s="66" t="s">
        <v>26</v>
      </c>
      <c r="D154" s="67">
        <v>4</v>
      </c>
      <c r="E154" s="68" t="s">
        <v>407</v>
      </c>
      <c r="F154" s="108">
        <f>'Non-Woodland options'!O64</f>
        <v>201</v>
      </c>
      <c r="G154" s="70" t="s">
        <v>633</v>
      </c>
    </row>
    <row r="155" spans="1:7" ht="26.4" x14ac:dyDescent="0.25">
      <c r="A155" s="73" t="s">
        <v>34</v>
      </c>
      <c r="B155" s="65" t="s">
        <v>813</v>
      </c>
      <c r="C155" s="66" t="s">
        <v>26</v>
      </c>
      <c r="D155" s="67">
        <v>11</v>
      </c>
      <c r="E155" s="68" t="s">
        <v>408</v>
      </c>
      <c r="F155" s="108">
        <f>'Non-Woodland options'!O65</f>
        <v>302</v>
      </c>
      <c r="G155" s="70"/>
    </row>
    <row r="156" spans="1:7" x14ac:dyDescent="0.25">
      <c r="A156" s="73" t="s">
        <v>36</v>
      </c>
      <c r="B156" s="65" t="s">
        <v>813</v>
      </c>
      <c r="C156" s="66" t="s">
        <v>26</v>
      </c>
      <c r="D156" s="67">
        <v>12</v>
      </c>
      <c r="E156" s="68" t="s">
        <v>409</v>
      </c>
      <c r="F156" s="108">
        <f>'Non-Woodland options'!O66</f>
        <v>303</v>
      </c>
      <c r="G156" s="70" t="s">
        <v>410</v>
      </c>
    </row>
    <row r="157" spans="1:7" x14ac:dyDescent="0.25">
      <c r="A157" s="85" t="s">
        <v>38</v>
      </c>
      <c r="B157" s="75" t="s">
        <v>813</v>
      </c>
      <c r="C157" s="76" t="s">
        <v>26</v>
      </c>
      <c r="D157" s="77">
        <v>13</v>
      </c>
      <c r="E157" s="78" t="s">
        <v>411</v>
      </c>
      <c r="F157" s="109">
        <f>'Non-Woodland options'!O67</f>
        <v>304</v>
      </c>
      <c r="G157" s="80"/>
    </row>
    <row r="158" spans="1:7" ht="28.5" customHeight="1" x14ac:dyDescent="0.25">
      <c r="A158" s="101" t="s">
        <v>39</v>
      </c>
      <c r="B158" s="102"/>
      <c r="C158" s="102"/>
      <c r="D158" s="103"/>
      <c r="E158" s="104">
        <v>2.0699999999999998</v>
      </c>
      <c r="F158" s="105"/>
      <c r="G158" s="106"/>
    </row>
    <row r="159" spans="1:7" ht="52.8" x14ac:dyDescent="0.25">
      <c r="A159" s="110" t="s">
        <v>40</v>
      </c>
      <c r="B159" s="58" t="s">
        <v>813</v>
      </c>
      <c r="C159" s="59" t="s">
        <v>41</v>
      </c>
      <c r="D159" s="60">
        <v>1</v>
      </c>
      <c r="E159" s="61" t="s">
        <v>412</v>
      </c>
      <c r="F159" s="107">
        <f>'Non-Woodland options'!O69</f>
        <v>206</v>
      </c>
      <c r="G159" s="63" t="s">
        <v>634</v>
      </c>
    </row>
    <row r="160" spans="1:7" ht="12.75" customHeight="1" x14ac:dyDescent="0.25">
      <c r="A160" s="73" t="s">
        <v>42</v>
      </c>
      <c r="B160" s="65" t="s">
        <v>813</v>
      </c>
      <c r="C160" s="66" t="s">
        <v>41</v>
      </c>
      <c r="D160" s="67">
        <v>2</v>
      </c>
      <c r="E160" s="68" t="s">
        <v>413</v>
      </c>
      <c r="F160" s="108">
        <f>'Non-Woodland options'!O70</f>
        <v>205</v>
      </c>
      <c r="G160" s="513" t="s">
        <v>635</v>
      </c>
    </row>
    <row r="161" spans="1:7" x14ac:dyDescent="0.25">
      <c r="A161" s="73" t="s">
        <v>43</v>
      </c>
      <c r="B161" s="65" t="s">
        <v>813</v>
      </c>
      <c r="C161" s="66" t="s">
        <v>41</v>
      </c>
      <c r="D161" s="67">
        <v>3</v>
      </c>
      <c r="E161" s="68" t="s">
        <v>414</v>
      </c>
      <c r="F161" s="108">
        <f>'Non-Woodland options'!O71</f>
        <v>204</v>
      </c>
      <c r="G161" s="514"/>
    </row>
    <row r="162" spans="1:7" ht="52.8" x14ac:dyDescent="0.25">
      <c r="A162" s="73" t="s">
        <v>44</v>
      </c>
      <c r="B162" s="65" t="s">
        <v>813</v>
      </c>
      <c r="C162" s="66" t="s">
        <v>41</v>
      </c>
      <c r="D162" s="67">
        <v>4</v>
      </c>
      <c r="E162" s="68" t="s">
        <v>415</v>
      </c>
      <c r="F162" s="108">
        <f>'Non-Woodland options'!O72</f>
        <v>203</v>
      </c>
      <c r="G162" s="70" t="s">
        <v>636</v>
      </c>
    </row>
    <row r="163" spans="1:7" ht="26.4" x14ac:dyDescent="0.25">
      <c r="A163" s="73" t="s">
        <v>46</v>
      </c>
      <c r="B163" s="65" t="s">
        <v>813</v>
      </c>
      <c r="C163" s="66" t="s">
        <v>41</v>
      </c>
      <c r="D163" s="67">
        <v>5</v>
      </c>
      <c r="E163" s="68" t="s">
        <v>416</v>
      </c>
      <c r="F163" s="108">
        <f>'Non-Woodland options'!O73</f>
        <v>320</v>
      </c>
      <c r="G163" s="70"/>
    </row>
    <row r="164" spans="1:7" x14ac:dyDescent="0.25">
      <c r="A164" s="73" t="s">
        <v>47</v>
      </c>
      <c r="B164" s="65" t="s">
        <v>813</v>
      </c>
      <c r="C164" s="66" t="s">
        <v>41</v>
      </c>
      <c r="D164" s="67">
        <v>6</v>
      </c>
      <c r="E164" s="68" t="s">
        <v>417</v>
      </c>
      <c r="F164" s="108">
        <f>'Non-Woodland options'!O74</f>
        <v>321</v>
      </c>
      <c r="G164" s="70"/>
    </row>
    <row r="165" spans="1:7" x14ac:dyDescent="0.25">
      <c r="A165" s="73" t="s">
        <v>48</v>
      </c>
      <c r="B165" s="65" t="s">
        <v>813</v>
      </c>
      <c r="C165" s="66" t="s">
        <v>41</v>
      </c>
      <c r="D165" s="67">
        <v>7</v>
      </c>
      <c r="E165" s="68" t="s">
        <v>418</v>
      </c>
      <c r="F165" s="108">
        <f>'Non-Woodland options'!O75</f>
        <v>322</v>
      </c>
      <c r="G165" s="70"/>
    </row>
    <row r="166" spans="1:7" x14ac:dyDescent="0.25">
      <c r="A166" s="85" t="s">
        <v>49</v>
      </c>
      <c r="B166" s="75" t="s">
        <v>813</v>
      </c>
      <c r="C166" s="76" t="s">
        <v>41</v>
      </c>
      <c r="D166" s="77">
        <v>8</v>
      </c>
      <c r="E166" s="78" t="s">
        <v>419</v>
      </c>
      <c r="F166" s="109">
        <f>'Non-Woodland options'!O76</f>
        <v>323</v>
      </c>
      <c r="G166" s="80"/>
    </row>
    <row r="167" spans="1:7" ht="27.75" customHeight="1" x14ac:dyDescent="0.25">
      <c r="A167" s="101" t="s">
        <v>50</v>
      </c>
      <c r="B167" s="102"/>
      <c r="C167" s="102"/>
      <c r="D167" s="103"/>
      <c r="E167" s="104">
        <v>2.08</v>
      </c>
      <c r="F167" s="105"/>
      <c r="G167" s="106"/>
    </row>
    <row r="168" spans="1:7" ht="79.2" x14ac:dyDescent="0.25">
      <c r="A168" s="110" t="s">
        <v>52</v>
      </c>
      <c r="B168" s="58" t="s">
        <v>813</v>
      </c>
      <c r="C168" s="59" t="s">
        <v>53</v>
      </c>
      <c r="D168" s="60">
        <v>1</v>
      </c>
      <c r="E168" s="61" t="s">
        <v>420</v>
      </c>
      <c r="F168" s="107">
        <f>'Non-Woodland options'!O78</f>
        <v>209</v>
      </c>
      <c r="G168" s="63" t="s">
        <v>637</v>
      </c>
    </row>
    <row r="169" spans="1:7" ht="45.75" customHeight="1" x14ac:dyDescent="0.25">
      <c r="A169" s="73" t="s">
        <v>54</v>
      </c>
      <c r="B169" s="65" t="s">
        <v>813</v>
      </c>
      <c r="C169" s="66" t="s">
        <v>53</v>
      </c>
      <c r="D169" s="67">
        <v>2</v>
      </c>
      <c r="E169" s="68" t="s">
        <v>421</v>
      </c>
      <c r="F169" s="108">
        <f>'Non-Woodland options'!O79</f>
        <v>208</v>
      </c>
      <c r="G169" s="513" t="s">
        <v>638</v>
      </c>
    </row>
    <row r="170" spans="1:7" ht="45.75" customHeight="1" x14ac:dyDescent="0.25">
      <c r="A170" s="73" t="s">
        <v>56</v>
      </c>
      <c r="B170" s="65" t="s">
        <v>813</v>
      </c>
      <c r="C170" s="66" t="s">
        <v>53</v>
      </c>
      <c r="D170" s="67">
        <v>3</v>
      </c>
      <c r="E170" s="68" t="s">
        <v>422</v>
      </c>
      <c r="F170" s="108">
        <f>'Non-Woodland options'!O80</f>
        <v>207</v>
      </c>
      <c r="G170" s="514"/>
    </row>
    <row r="171" spans="1:7" x14ac:dyDescent="0.25">
      <c r="A171" s="73" t="s">
        <v>57</v>
      </c>
      <c r="B171" s="65" t="s">
        <v>813</v>
      </c>
      <c r="C171" s="66" t="s">
        <v>53</v>
      </c>
      <c r="D171" s="67">
        <v>11</v>
      </c>
      <c r="E171" s="68" t="s">
        <v>423</v>
      </c>
      <c r="F171" s="108">
        <f>'Non-Woodland options'!O81</f>
        <v>324</v>
      </c>
      <c r="G171" s="70"/>
    </row>
    <row r="172" spans="1:7" x14ac:dyDescent="0.25">
      <c r="A172" s="73" t="s">
        <v>58</v>
      </c>
      <c r="B172" s="65" t="s">
        <v>813</v>
      </c>
      <c r="C172" s="66" t="s">
        <v>53</v>
      </c>
      <c r="D172" s="67">
        <v>12</v>
      </c>
      <c r="E172" s="68" t="s">
        <v>424</v>
      </c>
      <c r="F172" s="108">
        <f>'Non-Woodland options'!O82</f>
        <v>325</v>
      </c>
      <c r="G172" s="70"/>
    </row>
    <row r="173" spans="1:7" x14ac:dyDescent="0.25">
      <c r="A173" s="73" t="s">
        <v>59</v>
      </c>
      <c r="B173" s="65" t="s">
        <v>813</v>
      </c>
      <c r="C173" s="66" t="s">
        <v>53</v>
      </c>
      <c r="D173" s="67">
        <v>13</v>
      </c>
      <c r="E173" s="68" t="s">
        <v>425</v>
      </c>
      <c r="F173" s="108">
        <f>'Non-Woodland options'!O83</f>
        <v>326</v>
      </c>
      <c r="G173" s="70"/>
    </row>
    <row r="174" spans="1:7" x14ac:dyDescent="0.25">
      <c r="A174" s="85" t="s">
        <v>60</v>
      </c>
      <c r="B174" s="75" t="s">
        <v>813</v>
      </c>
      <c r="C174" s="76" t="s">
        <v>53</v>
      </c>
      <c r="D174" s="77">
        <v>14</v>
      </c>
      <c r="E174" s="78" t="s">
        <v>426</v>
      </c>
      <c r="F174" s="109">
        <f>'Non-Woodland options'!O84</f>
        <v>327</v>
      </c>
      <c r="G174" s="80"/>
    </row>
    <row r="175" spans="1:7" ht="27.75" customHeight="1" x14ac:dyDescent="0.25">
      <c r="A175" s="101" t="s">
        <v>61</v>
      </c>
      <c r="B175" s="102"/>
      <c r="C175" s="102"/>
      <c r="D175" s="103"/>
      <c r="E175" s="104">
        <v>2.09</v>
      </c>
      <c r="F175" s="105"/>
      <c r="G175" s="106"/>
    </row>
    <row r="176" spans="1:7" ht="52.8" x14ac:dyDescent="0.25">
      <c r="A176" s="110" t="s">
        <v>62</v>
      </c>
      <c r="B176" s="58" t="s">
        <v>813</v>
      </c>
      <c r="C176" s="59" t="s">
        <v>63</v>
      </c>
      <c r="D176" s="60">
        <v>1</v>
      </c>
      <c r="E176" s="61" t="s">
        <v>427</v>
      </c>
      <c r="F176" s="107">
        <f>'Non-Woodland options'!O86</f>
        <v>248</v>
      </c>
      <c r="G176" s="63" t="s">
        <v>642</v>
      </c>
    </row>
    <row r="177" spans="1:7" ht="52.8" x14ac:dyDescent="0.25">
      <c r="A177" s="73" t="s">
        <v>64</v>
      </c>
      <c r="B177" s="65" t="s">
        <v>813</v>
      </c>
      <c r="C177" s="66" t="s">
        <v>63</v>
      </c>
      <c r="D177" s="67">
        <v>2</v>
      </c>
      <c r="E177" s="68" t="s">
        <v>428</v>
      </c>
      <c r="F177" s="108">
        <f>'Non-Woodland options'!O87</f>
        <v>249</v>
      </c>
      <c r="G177" s="70" t="s">
        <v>643</v>
      </c>
    </row>
    <row r="178" spans="1:7" ht="52.8" x14ac:dyDescent="0.25">
      <c r="A178" s="73" t="s">
        <v>65</v>
      </c>
      <c r="B178" s="65" t="s">
        <v>813</v>
      </c>
      <c r="C178" s="66" t="s">
        <v>63</v>
      </c>
      <c r="D178" s="67">
        <v>3</v>
      </c>
      <c r="E178" s="68" t="s">
        <v>429</v>
      </c>
      <c r="F178" s="108">
        <f>'Non-Woodland options'!O88</f>
        <v>247</v>
      </c>
      <c r="G178" s="70" t="s">
        <v>644</v>
      </c>
    </row>
    <row r="179" spans="1:7" ht="39.6" x14ac:dyDescent="0.25">
      <c r="A179" s="85" t="s">
        <v>66</v>
      </c>
      <c r="B179" s="75" t="s">
        <v>813</v>
      </c>
      <c r="C179" s="76" t="s">
        <v>63</v>
      </c>
      <c r="D179" s="77">
        <v>4</v>
      </c>
      <c r="E179" s="78" t="s">
        <v>430</v>
      </c>
      <c r="F179" s="109">
        <f>'Non-Woodland options'!O89</f>
        <v>246</v>
      </c>
      <c r="G179" s="80" t="s">
        <v>645</v>
      </c>
    </row>
    <row r="180" spans="1:7" ht="24.75" customHeight="1" x14ac:dyDescent="0.25">
      <c r="A180" s="101" t="s">
        <v>67</v>
      </c>
      <c r="B180" s="102"/>
      <c r="C180" s="102"/>
      <c r="D180" s="103"/>
      <c r="E180" s="104" t="s">
        <v>68</v>
      </c>
      <c r="F180" s="105"/>
      <c r="G180" s="106"/>
    </row>
    <row r="181" spans="1:7" x14ac:dyDescent="0.25">
      <c r="A181" s="110" t="s">
        <v>70</v>
      </c>
      <c r="B181" s="58" t="s">
        <v>813</v>
      </c>
      <c r="C181" s="59" t="s">
        <v>71</v>
      </c>
      <c r="D181" s="60">
        <v>1</v>
      </c>
      <c r="E181" s="61" t="s">
        <v>431</v>
      </c>
      <c r="F181" s="107">
        <f>'Non-Woodland options'!O91</f>
        <v>344</v>
      </c>
      <c r="G181" s="63"/>
    </row>
    <row r="182" spans="1:7" x14ac:dyDescent="0.25">
      <c r="A182" s="73" t="s">
        <v>73</v>
      </c>
      <c r="B182" s="65" t="s">
        <v>813</v>
      </c>
      <c r="C182" s="66" t="s">
        <v>71</v>
      </c>
      <c r="D182" s="67">
        <v>2</v>
      </c>
      <c r="E182" s="68" t="s">
        <v>432</v>
      </c>
      <c r="F182" s="108">
        <f>'Non-Woodland options'!O92</f>
        <v>345</v>
      </c>
      <c r="G182" s="70"/>
    </row>
    <row r="183" spans="1:7" x14ac:dyDescent="0.25">
      <c r="A183" s="73" t="s">
        <v>75</v>
      </c>
      <c r="B183" s="65" t="s">
        <v>813</v>
      </c>
      <c r="C183" s="66" t="s">
        <v>71</v>
      </c>
      <c r="D183" s="67">
        <v>3</v>
      </c>
      <c r="E183" s="68" t="s">
        <v>433</v>
      </c>
      <c r="F183" s="108">
        <f>'Non-Woodland options'!O93</f>
        <v>346</v>
      </c>
      <c r="G183" s="70"/>
    </row>
    <row r="184" spans="1:7" x14ac:dyDescent="0.25">
      <c r="A184" s="73" t="s">
        <v>77</v>
      </c>
      <c r="B184" s="65" t="s">
        <v>813</v>
      </c>
      <c r="C184" s="66" t="s">
        <v>71</v>
      </c>
      <c r="D184" s="67">
        <v>4</v>
      </c>
      <c r="E184" s="68" t="s">
        <v>434</v>
      </c>
      <c r="F184" s="108">
        <f>'Non-Woodland options'!O94</f>
        <v>347</v>
      </c>
      <c r="G184" s="70"/>
    </row>
    <row r="185" spans="1:7" x14ac:dyDescent="0.25">
      <c r="A185" s="73" t="s">
        <v>79</v>
      </c>
      <c r="B185" s="65" t="s">
        <v>813</v>
      </c>
      <c r="C185" s="66" t="s">
        <v>71</v>
      </c>
      <c r="D185" s="67">
        <v>5</v>
      </c>
      <c r="E185" s="68" t="s">
        <v>435</v>
      </c>
      <c r="F185" s="108">
        <f>'Non-Woodland options'!O95</f>
        <v>250</v>
      </c>
      <c r="G185" s="513" t="s">
        <v>646</v>
      </c>
    </row>
    <row r="186" spans="1:7" x14ac:dyDescent="0.25">
      <c r="A186" s="73" t="s">
        <v>82</v>
      </c>
      <c r="B186" s="65" t="s">
        <v>813</v>
      </c>
      <c r="C186" s="66" t="s">
        <v>71</v>
      </c>
      <c r="D186" s="67">
        <v>6</v>
      </c>
      <c r="E186" s="68" t="s">
        <v>436</v>
      </c>
      <c r="F186" s="108">
        <f>'Non-Woodland options'!O96</f>
        <v>251</v>
      </c>
      <c r="G186" s="514"/>
    </row>
    <row r="187" spans="1:7" x14ac:dyDescent="0.25">
      <c r="A187" s="73" t="s">
        <v>84</v>
      </c>
      <c r="B187" s="65" t="s">
        <v>813</v>
      </c>
      <c r="C187" s="66" t="s">
        <v>71</v>
      </c>
      <c r="D187" s="67">
        <v>7</v>
      </c>
      <c r="E187" s="68" t="s">
        <v>437</v>
      </c>
      <c r="F187" s="108">
        <f>'Non-Woodland options'!O97</f>
        <v>340</v>
      </c>
      <c r="G187" s="70"/>
    </row>
    <row r="188" spans="1:7" x14ac:dyDescent="0.25">
      <c r="A188" s="73" t="s">
        <v>86</v>
      </c>
      <c r="B188" s="65" t="s">
        <v>813</v>
      </c>
      <c r="C188" s="66" t="s">
        <v>71</v>
      </c>
      <c r="D188" s="67">
        <v>8</v>
      </c>
      <c r="E188" s="68" t="s">
        <v>438</v>
      </c>
      <c r="F188" s="108">
        <f>'Non-Woodland options'!O98</f>
        <v>341</v>
      </c>
      <c r="G188" s="70"/>
    </row>
    <row r="189" spans="1:7" x14ac:dyDescent="0.25">
      <c r="A189" s="64" t="s">
        <v>87</v>
      </c>
      <c r="B189" s="65" t="s">
        <v>813</v>
      </c>
      <c r="C189" s="66" t="s">
        <v>71</v>
      </c>
      <c r="D189" s="67">
        <v>9</v>
      </c>
      <c r="E189" s="68" t="s">
        <v>439</v>
      </c>
      <c r="F189" s="108">
        <f>'Non-Woodland options'!O99</f>
        <v>103</v>
      </c>
      <c r="G189" s="70"/>
    </row>
    <row r="190" spans="1:7" ht="67.5" customHeight="1" x14ac:dyDescent="0.25">
      <c r="A190" s="73" t="s">
        <v>89</v>
      </c>
      <c r="B190" s="65" t="s">
        <v>813</v>
      </c>
      <c r="C190" s="66" t="s">
        <v>71</v>
      </c>
      <c r="D190" s="67">
        <v>11</v>
      </c>
      <c r="E190" s="68" t="s">
        <v>440</v>
      </c>
      <c r="F190" s="108">
        <f>'Non-Woodland options'!O100</f>
        <v>254</v>
      </c>
      <c r="G190" s="70" t="s">
        <v>647</v>
      </c>
    </row>
    <row r="191" spans="1:7" ht="37.5" customHeight="1" x14ac:dyDescent="0.25">
      <c r="A191" s="73" t="s">
        <v>90</v>
      </c>
      <c r="B191" s="65" t="s">
        <v>813</v>
      </c>
      <c r="C191" s="66" t="s">
        <v>71</v>
      </c>
      <c r="D191" s="67">
        <v>12</v>
      </c>
      <c r="E191" s="68" t="s">
        <v>441</v>
      </c>
      <c r="F191" s="108">
        <f>'Non-Woodland options'!O101</f>
        <v>253</v>
      </c>
      <c r="G191" s="513" t="s">
        <v>649</v>
      </c>
    </row>
    <row r="192" spans="1:7" ht="37.5" customHeight="1" x14ac:dyDescent="0.25">
      <c r="A192" s="85" t="s">
        <v>91</v>
      </c>
      <c r="B192" s="75" t="s">
        <v>813</v>
      </c>
      <c r="C192" s="76" t="s">
        <v>71</v>
      </c>
      <c r="D192" s="77">
        <v>13</v>
      </c>
      <c r="E192" s="78" t="s">
        <v>442</v>
      </c>
      <c r="F192" s="109">
        <f>'Non-Woodland options'!O102</f>
        <v>252</v>
      </c>
      <c r="G192" s="515"/>
    </row>
    <row r="193" spans="1:7" ht="24.75" customHeight="1" x14ac:dyDescent="0.25">
      <c r="A193" s="101" t="s">
        <v>92</v>
      </c>
      <c r="B193" s="102"/>
      <c r="C193" s="102"/>
      <c r="D193" s="103"/>
      <c r="E193" s="104">
        <v>2.11</v>
      </c>
      <c r="F193" s="105"/>
      <c r="G193" s="106"/>
    </row>
    <row r="194" spans="1:7" x14ac:dyDescent="0.25">
      <c r="A194" s="110" t="s">
        <v>94</v>
      </c>
      <c r="B194" s="58" t="s">
        <v>813</v>
      </c>
      <c r="C194" s="59" t="s">
        <v>95</v>
      </c>
      <c r="D194" s="60">
        <v>1</v>
      </c>
      <c r="E194" s="61" t="s">
        <v>443</v>
      </c>
      <c r="F194" s="107">
        <f>'Non-Woodland options'!O104</f>
        <v>368</v>
      </c>
      <c r="G194" s="63"/>
    </row>
    <row r="195" spans="1:7" x14ac:dyDescent="0.25">
      <c r="A195" s="64" t="s">
        <v>96</v>
      </c>
      <c r="B195" s="65" t="s">
        <v>813</v>
      </c>
      <c r="C195" s="66" t="s">
        <v>95</v>
      </c>
      <c r="D195" s="67">
        <v>2</v>
      </c>
      <c r="E195" s="68" t="s">
        <v>444</v>
      </c>
      <c r="F195" s="108">
        <f>'Non-Woodland options'!O105</f>
        <v>97</v>
      </c>
      <c r="G195" s="70" t="s">
        <v>445</v>
      </c>
    </row>
    <row r="196" spans="1:7" x14ac:dyDescent="0.25">
      <c r="A196" s="64" t="s">
        <v>97</v>
      </c>
      <c r="B196" s="65" t="s">
        <v>813</v>
      </c>
      <c r="C196" s="66" t="s">
        <v>95</v>
      </c>
      <c r="D196" s="67">
        <v>3</v>
      </c>
      <c r="E196" s="68" t="s">
        <v>446</v>
      </c>
      <c r="F196" s="108">
        <f>'Non-Woodland options'!O106</f>
        <v>96</v>
      </c>
      <c r="G196" s="70"/>
    </row>
    <row r="197" spans="1:7" x14ac:dyDescent="0.25">
      <c r="A197" s="64" t="s">
        <v>98</v>
      </c>
      <c r="B197" s="65" t="s">
        <v>813</v>
      </c>
      <c r="C197" s="66" t="s">
        <v>95</v>
      </c>
      <c r="D197" s="67">
        <v>4</v>
      </c>
      <c r="E197" s="68" t="s">
        <v>447</v>
      </c>
      <c r="F197" s="108">
        <f>'Non-Woodland options'!O107</f>
        <v>98</v>
      </c>
      <c r="G197" s="70" t="s">
        <v>448</v>
      </c>
    </row>
    <row r="198" spans="1:7" x14ac:dyDescent="0.25">
      <c r="A198" s="64" t="s">
        <v>100</v>
      </c>
      <c r="B198" s="65" t="s">
        <v>813</v>
      </c>
      <c r="C198" s="66" t="s">
        <v>95</v>
      </c>
      <c r="D198" s="67">
        <v>4</v>
      </c>
      <c r="E198" s="68" t="s">
        <v>447</v>
      </c>
      <c r="F198" s="108">
        <f>'Non-Woodland options'!O108</f>
        <v>101</v>
      </c>
      <c r="G198" s="70"/>
    </row>
    <row r="199" spans="1:7" x14ac:dyDescent="0.25">
      <c r="A199" s="73" t="s">
        <v>102</v>
      </c>
      <c r="B199" s="65" t="s">
        <v>813</v>
      </c>
      <c r="C199" s="66" t="s">
        <v>95</v>
      </c>
      <c r="D199" s="67">
        <v>5</v>
      </c>
      <c r="E199" s="68" t="s">
        <v>449</v>
      </c>
      <c r="F199" s="108">
        <f>'Non-Woodland options'!O109</f>
        <v>369</v>
      </c>
      <c r="G199" s="70"/>
    </row>
    <row r="200" spans="1:7" x14ac:dyDescent="0.25">
      <c r="A200" s="64" t="s">
        <v>753</v>
      </c>
      <c r="B200" s="65" t="s">
        <v>813</v>
      </c>
      <c r="C200" s="66" t="s">
        <v>95</v>
      </c>
      <c r="D200" s="67">
        <v>7</v>
      </c>
      <c r="E200" s="68" t="s">
        <v>450</v>
      </c>
      <c r="F200" s="108">
        <f>'Non-Woodland options'!O110</f>
        <v>46</v>
      </c>
      <c r="G200" s="70" t="s">
        <v>279</v>
      </c>
    </row>
    <row r="201" spans="1:7" x14ac:dyDescent="0.25">
      <c r="A201" s="64" t="s">
        <v>103</v>
      </c>
      <c r="B201" s="65" t="s">
        <v>813</v>
      </c>
      <c r="C201" s="66" t="s">
        <v>95</v>
      </c>
      <c r="D201" s="67">
        <v>8</v>
      </c>
      <c r="E201" s="68" t="s">
        <v>451</v>
      </c>
      <c r="F201" s="108">
        <f>'Non-Woodland options'!O111</f>
        <v>99</v>
      </c>
      <c r="G201" s="70"/>
    </row>
    <row r="202" spans="1:7" s="38" customFormat="1" x14ac:dyDescent="0.25">
      <c r="A202" s="249" t="s">
        <v>104</v>
      </c>
      <c r="B202" s="65"/>
      <c r="C202" s="66"/>
      <c r="D202" s="67"/>
      <c r="E202" s="68" t="s">
        <v>452</v>
      </c>
      <c r="F202" s="66"/>
      <c r="G202" s="70"/>
    </row>
    <row r="203" spans="1:7" x14ac:dyDescent="0.25">
      <c r="A203" s="73" t="s">
        <v>109</v>
      </c>
      <c r="B203" s="65" t="s">
        <v>813</v>
      </c>
      <c r="C203" s="66" t="s">
        <v>95</v>
      </c>
      <c r="D203" s="67">
        <v>9</v>
      </c>
      <c r="E203" s="68" t="s">
        <v>453</v>
      </c>
      <c r="F203" s="108">
        <f>'Non-Woodland options'!O113</f>
        <v>365</v>
      </c>
      <c r="G203" s="70"/>
    </row>
    <row r="204" spans="1:7" x14ac:dyDescent="0.25">
      <c r="A204" s="73" t="s">
        <v>110</v>
      </c>
      <c r="B204" s="65" t="s">
        <v>813</v>
      </c>
      <c r="C204" s="66" t="s">
        <v>95</v>
      </c>
      <c r="D204" s="67">
        <v>10</v>
      </c>
      <c r="E204" s="78" t="s">
        <v>454</v>
      </c>
      <c r="F204" s="108">
        <f>'Non-Woodland options'!O114</f>
        <v>367</v>
      </c>
      <c r="G204" s="70"/>
    </row>
    <row r="205" spans="1:7" x14ac:dyDescent="0.25">
      <c r="A205" s="85" t="s">
        <v>111</v>
      </c>
      <c r="B205" s="75" t="s">
        <v>813</v>
      </c>
      <c r="C205" s="76" t="s">
        <v>95</v>
      </c>
      <c r="D205" s="77">
        <v>11</v>
      </c>
      <c r="E205" s="95" t="s">
        <v>455</v>
      </c>
      <c r="F205" s="109">
        <f>'Non-Woodland options'!O115</f>
        <v>370</v>
      </c>
      <c r="G205" s="80" t="s">
        <v>456</v>
      </c>
    </row>
    <row r="206" spans="1:7" ht="30" customHeight="1" x14ac:dyDescent="0.25">
      <c r="A206" s="101" t="s">
        <v>112</v>
      </c>
      <c r="B206" s="102"/>
      <c r="C206" s="102"/>
      <c r="D206" s="103"/>
      <c r="E206" s="104">
        <v>2.12</v>
      </c>
      <c r="F206" s="105"/>
      <c r="G206" s="106"/>
    </row>
    <row r="207" spans="1:7" ht="66" x14ac:dyDescent="0.25">
      <c r="A207" s="110" t="s">
        <v>113</v>
      </c>
      <c r="B207" s="58" t="s">
        <v>813</v>
      </c>
      <c r="C207" s="59" t="s">
        <v>114</v>
      </c>
      <c r="D207" s="60">
        <v>1</v>
      </c>
      <c r="E207" s="61" t="s">
        <v>457</v>
      </c>
      <c r="F207" s="107">
        <f>'Non-Woodland options'!O117</f>
        <v>210</v>
      </c>
      <c r="G207" s="63" t="s">
        <v>650</v>
      </c>
    </row>
    <row r="208" spans="1:7" ht="66" x14ac:dyDescent="0.25">
      <c r="A208" s="73" t="s">
        <v>115</v>
      </c>
      <c r="B208" s="65" t="s">
        <v>813</v>
      </c>
      <c r="C208" s="66" t="s">
        <v>114</v>
      </c>
      <c r="D208" s="67">
        <v>2</v>
      </c>
      <c r="E208" s="68" t="s">
        <v>458</v>
      </c>
      <c r="F208" s="108">
        <f>'Non-Woodland options'!O118</f>
        <v>211</v>
      </c>
      <c r="G208" s="70" t="s">
        <v>479</v>
      </c>
    </row>
    <row r="209" spans="1:7" ht="52.8" x14ac:dyDescent="0.25">
      <c r="A209" s="73" t="s">
        <v>116</v>
      </c>
      <c r="B209" s="65" t="s">
        <v>813</v>
      </c>
      <c r="C209" s="66" t="s">
        <v>114</v>
      </c>
      <c r="D209" s="67">
        <v>3</v>
      </c>
      <c r="E209" s="68" t="s">
        <v>459</v>
      </c>
      <c r="F209" s="108">
        <f>'Non-Woodland options'!O119</f>
        <v>212</v>
      </c>
      <c r="G209" s="70" t="s">
        <v>480</v>
      </c>
    </row>
    <row r="210" spans="1:7" ht="79.2" x14ac:dyDescent="0.25">
      <c r="A210" s="73" t="s">
        <v>117</v>
      </c>
      <c r="B210" s="65" t="s">
        <v>813</v>
      </c>
      <c r="C210" s="66" t="s">
        <v>114</v>
      </c>
      <c r="D210" s="67">
        <v>4</v>
      </c>
      <c r="E210" s="68" t="s">
        <v>460</v>
      </c>
      <c r="F210" s="108">
        <f>'Non-Woodland options'!O120</f>
        <v>213</v>
      </c>
      <c r="G210" s="70" t="s">
        <v>491</v>
      </c>
    </row>
    <row r="211" spans="1:7" ht="26.4" x14ac:dyDescent="0.25">
      <c r="A211" s="73" t="s">
        <v>118</v>
      </c>
      <c r="B211" s="65" t="s">
        <v>813</v>
      </c>
      <c r="C211" s="66" t="s">
        <v>114</v>
      </c>
      <c r="D211" s="67">
        <v>5</v>
      </c>
      <c r="E211" s="68" t="s">
        <v>461</v>
      </c>
      <c r="F211" s="108">
        <f>'Non-Woodland options'!O121</f>
        <v>214</v>
      </c>
      <c r="G211" s="70" t="s">
        <v>462</v>
      </c>
    </row>
    <row r="212" spans="1:7" x14ac:dyDescent="0.25">
      <c r="A212" s="73" t="s">
        <v>119</v>
      </c>
      <c r="B212" s="65" t="s">
        <v>813</v>
      </c>
      <c r="C212" s="66" t="s">
        <v>114</v>
      </c>
      <c r="D212" s="67">
        <v>6</v>
      </c>
      <c r="E212" s="68" t="s">
        <v>463</v>
      </c>
      <c r="F212" s="108">
        <f>'Non-Woodland options'!O122</f>
        <v>305</v>
      </c>
      <c r="G212" s="70"/>
    </row>
    <row r="213" spans="1:7" x14ac:dyDescent="0.25">
      <c r="A213" s="73" t="s">
        <v>120</v>
      </c>
      <c r="B213" s="65" t="s">
        <v>813</v>
      </c>
      <c r="C213" s="66" t="s">
        <v>114</v>
      </c>
      <c r="D213" s="67">
        <v>7</v>
      </c>
      <c r="E213" s="68" t="s">
        <v>464</v>
      </c>
      <c r="F213" s="108">
        <f>'Non-Woodland options'!O123</f>
        <v>306</v>
      </c>
      <c r="G213" s="70"/>
    </row>
    <row r="214" spans="1:7" x14ac:dyDescent="0.25">
      <c r="A214" s="73" t="s">
        <v>121</v>
      </c>
      <c r="B214" s="65" t="s">
        <v>813</v>
      </c>
      <c r="C214" s="66" t="s">
        <v>114</v>
      </c>
      <c r="D214" s="67">
        <v>8</v>
      </c>
      <c r="E214" s="68" t="s">
        <v>465</v>
      </c>
      <c r="F214" s="108">
        <f>'Non-Woodland options'!O124</f>
        <v>307</v>
      </c>
      <c r="G214" s="70"/>
    </row>
    <row r="215" spans="1:7" x14ac:dyDescent="0.25">
      <c r="A215" s="73" t="s">
        <v>122</v>
      </c>
      <c r="B215" s="65" t="s">
        <v>813</v>
      </c>
      <c r="C215" s="66" t="s">
        <v>114</v>
      </c>
      <c r="D215" s="67">
        <v>9</v>
      </c>
      <c r="E215" s="68" t="s">
        <v>466</v>
      </c>
      <c r="F215" s="108">
        <f>'Non-Woodland options'!O125</f>
        <v>308</v>
      </c>
      <c r="G215" s="70"/>
    </row>
    <row r="216" spans="1:7" x14ac:dyDescent="0.25">
      <c r="A216" s="73" t="s">
        <v>123</v>
      </c>
      <c r="B216" s="65" t="s">
        <v>813</v>
      </c>
      <c r="C216" s="66" t="s">
        <v>114</v>
      </c>
      <c r="D216" s="67">
        <v>10</v>
      </c>
      <c r="E216" s="68" t="s">
        <v>467</v>
      </c>
      <c r="F216" s="108">
        <f>'Non-Woodland options'!O126</f>
        <v>309</v>
      </c>
      <c r="G216" s="70" t="s">
        <v>291</v>
      </c>
    </row>
    <row r="217" spans="1:7" x14ac:dyDescent="0.25">
      <c r="A217" s="73" t="s">
        <v>124</v>
      </c>
      <c r="B217" s="65" t="s">
        <v>813</v>
      </c>
      <c r="C217" s="66" t="s">
        <v>114</v>
      </c>
      <c r="D217" s="67">
        <v>11</v>
      </c>
      <c r="E217" s="68" t="s">
        <v>468</v>
      </c>
      <c r="F217" s="108">
        <f>'Non-Woodland options'!O127</f>
        <v>310</v>
      </c>
      <c r="G217" s="70"/>
    </row>
    <row r="218" spans="1:7" x14ac:dyDescent="0.25">
      <c r="A218" s="73" t="s">
        <v>125</v>
      </c>
      <c r="B218" s="65" t="s">
        <v>813</v>
      </c>
      <c r="C218" s="66" t="s">
        <v>114</v>
      </c>
      <c r="D218" s="67">
        <v>12</v>
      </c>
      <c r="E218" s="68" t="s">
        <v>469</v>
      </c>
      <c r="F218" s="108">
        <f>'Non-Woodland options'!O128</f>
        <v>311</v>
      </c>
      <c r="G218" s="70"/>
    </row>
    <row r="219" spans="1:7" x14ac:dyDescent="0.25">
      <c r="A219" s="73" t="s">
        <v>126</v>
      </c>
      <c r="B219" s="65" t="s">
        <v>813</v>
      </c>
      <c r="C219" s="66" t="s">
        <v>114</v>
      </c>
      <c r="D219" s="67">
        <v>13</v>
      </c>
      <c r="E219" s="68" t="s">
        <v>470</v>
      </c>
      <c r="F219" s="108">
        <f>'Non-Woodland options'!O129</f>
        <v>312</v>
      </c>
      <c r="G219" s="70"/>
    </row>
    <row r="220" spans="1:7" x14ac:dyDescent="0.25">
      <c r="A220" s="73" t="s">
        <v>127</v>
      </c>
      <c r="B220" s="65" t="s">
        <v>813</v>
      </c>
      <c r="C220" s="66" t="s">
        <v>114</v>
      </c>
      <c r="D220" s="67">
        <v>14</v>
      </c>
      <c r="E220" s="68" t="s">
        <v>471</v>
      </c>
      <c r="F220" s="108">
        <f>'Non-Woodland options'!O130</f>
        <v>313</v>
      </c>
      <c r="G220" s="70"/>
    </row>
    <row r="221" spans="1:7" x14ac:dyDescent="0.25">
      <c r="A221" s="73" t="s">
        <v>128</v>
      </c>
      <c r="B221" s="65" t="s">
        <v>813</v>
      </c>
      <c r="C221" s="66" t="s">
        <v>114</v>
      </c>
      <c r="D221" s="67">
        <v>15</v>
      </c>
      <c r="E221" s="68" t="s">
        <v>472</v>
      </c>
      <c r="F221" s="108">
        <f>'Non-Woodland options'!O131</f>
        <v>314</v>
      </c>
      <c r="G221" s="70"/>
    </row>
    <row r="222" spans="1:7" x14ac:dyDescent="0.25">
      <c r="A222" s="73" t="s">
        <v>129</v>
      </c>
      <c r="B222" s="65" t="s">
        <v>813</v>
      </c>
      <c r="C222" s="66" t="s">
        <v>114</v>
      </c>
      <c r="D222" s="67">
        <v>16</v>
      </c>
      <c r="E222" s="68" t="s">
        <v>473</v>
      </c>
      <c r="F222" s="108">
        <f>'Non-Woodland options'!O132</f>
        <v>315</v>
      </c>
      <c r="G222" s="70"/>
    </row>
    <row r="223" spans="1:7" x14ac:dyDescent="0.25">
      <c r="A223" s="85" t="s">
        <v>130</v>
      </c>
      <c r="B223" s="75" t="s">
        <v>813</v>
      </c>
      <c r="C223" s="76" t="s">
        <v>114</v>
      </c>
      <c r="D223" s="77">
        <v>17</v>
      </c>
      <c r="E223" s="78" t="s">
        <v>474</v>
      </c>
      <c r="F223" s="109">
        <f>'Non-Woodland options'!O133</f>
        <v>373</v>
      </c>
      <c r="G223" s="80"/>
    </row>
    <row r="224" spans="1:7" ht="28.5" customHeight="1" x14ac:dyDescent="0.25">
      <c r="A224" s="101" t="s">
        <v>131</v>
      </c>
      <c r="B224" s="102"/>
      <c r="C224" s="102"/>
      <c r="D224" s="103"/>
      <c r="E224" s="104">
        <v>2.13</v>
      </c>
      <c r="F224" s="105"/>
      <c r="G224" s="106"/>
    </row>
    <row r="225" spans="1:7" ht="66" x14ac:dyDescent="0.25">
      <c r="A225" s="110" t="s">
        <v>132</v>
      </c>
      <c r="B225" s="58" t="s">
        <v>813</v>
      </c>
      <c r="C225" s="59" t="s">
        <v>133</v>
      </c>
      <c r="D225" s="60">
        <v>1</v>
      </c>
      <c r="E225" s="61" t="s">
        <v>475</v>
      </c>
      <c r="F225" s="107">
        <f>'Non-Woodland options'!O135</f>
        <v>215</v>
      </c>
      <c r="G225" s="63" t="s">
        <v>492</v>
      </c>
    </row>
    <row r="226" spans="1:7" ht="26.4" x14ac:dyDescent="0.25">
      <c r="A226" s="73" t="s">
        <v>134</v>
      </c>
      <c r="B226" s="65" t="s">
        <v>813</v>
      </c>
      <c r="C226" s="66" t="s">
        <v>133</v>
      </c>
      <c r="D226" s="67">
        <v>2</v>
      </c>
      <c r="E226" s="68" t="s">
        <v>503</v>
      </c>
      <c r="F226" s="108">
        <f>'Non-Woodland options'!O136</f>
        <v>216</v>
      </c>
      <c r="G226" s="70"/>
    </row>
    <row r="227" spans="1:7" ht="79.2" x14ac:dyDescent="0.25">
      <c r="A227" s="73" t="s">
        <v>135</v>
      </c>
      <c r="B227" s="65" t="s">
        <v>813</v>
      </c>
      <c r="C227" s="66" t="s">
        <v>133</v>
      </c>
      <c r="D227" s="67">
        <v>3</v>
      </c>
      <c r="E227" s="68" t="s">
        <v>504</v>
      </c>
      <c r="F227" s="108">
        <f>'Non-Woodland options'!O137</f>
        <v>217</v>
      </c>
      <c r="G227" s="70" t="s">
        <v>493</v>
      </c>
    </row>
    <row r="228" spans="1:7" ht="27" thickBot="1" x14ac:dyDescent="0.3">
      <c r="A228" s="88" t="s">
        <v>136</v>
      </c>
      <c r="B228" s="89" t="s">
        <v>813</v>
      </c>
      <c r="C228" s="90" t="s">
        <v>133</v>
      </c>
      <c r="D228" s="91">
        <v>4</v>
      </c>
      <c r="E228" s="92" t="s">
        <v>505</v>
      </c>
      <c r="F228" s="111">
        <f>'Non-Woodland options'!O138</f>
        <v>219</v>
      </c>
      <c r="G228" s="112" t="s">
        <v>494</v>
      </c>
    </row>
    <row r="229" spans="1:7" ht="13.8" thickBot="1" x14ac:dyDescent="0.3"/>
    <row r="230" spans="1:7" ht="21" x14ac:dyDescent="0.25">
      <c r="A230" s="113" t="s">
        <v>506</v>
      </c>
      <c r="B230" s="114"/>
      <c r="C230" s="114"/>
      <c r="D230" s="115"/>
      <c r="E230" s="116"/>
      <c r="F230" s="114"/>
      <c r="G230" s="117"/>
    </row>
    <row r="231" spans="1:7" ht="26.25" customHeight="1" x14ac:dyDescent="0.25">
      <c r="A231" s="118" t="s">
        <v>138</v>
      </c>
      <c r="B231" s="119"/>
      <c r="C231" s="119"/>
      <c r="D231" s="120"/>
      <c r="E231" s="121">
        <v>3.01</v>
      </c>
      <c r="F231" s="122"/>
      <c r="G231" s="123"/>
    </row>
    <row r="232" spans="1:7" ht="27.75" customHeight="1" x14ac:dyDescent="0.25">
      <c r="A232" s="124" t="s">
        <v>139</v>
      </c>
      <c r="B232" s="125" t="s">
        <v>141</v>
      </c>
      <c r="C232" s="107" t="s">
        <v>142</v>
      </c>
      <c r="D232" s="126">
        <v>1</v>
      </c>
      <c r="E232" s="61" t="s">
        <v>507</v>
      </c>
      <c r="F232" s="107">
        <f>'Access &amp; Signage options'!O5</f>
        <v>243</v>
      </c>
      <c r="G232" s="63" t="s">
        <v>508</v>
      </c>
    </row>
    <row r="233" spans="1:7" ht="66" x14ac:dyDescent="0.25">
      <c r="A233" s="127" t="s">
        <v>143</v>
      </c>
      <c r="B233" s="128" t="s">
        <v>141</v>
      </c>
      <c r="C233" s="108" t="s">
        <v>142</v>
      </c>
      <c r="D233" s="129">
        <v>2</v>
      </c>
      <c r="E233" s="68" t="s">
        <v>509</v>
      </c>
      <c r="F233" s="108">
        <f>'Access &amp; Signage options'!O6</f>
        <v>236</v>
      </c>
      <c r="G233" s="70" t="s">
        <v>495</v>
      </c>
    </row>
    <row r="234" spans="1:7" ht="52.8" x14ac:dyDescent="0.25">
      <c r="A234" s="127" t="s">
        <v>144</v>
      </c>
      <c r="B234" s="128" t="s">
        <v>141</v>
      </c>
      <c r="C234" s="108" t="s">
        <v>142</v>
      </c>
      <c r="D234" s="129">
        <v>3</v>
      </c>
      <c r="E234" s="68" t="s">
        <v>510</v>
      </c>
      <c r="F234" s="108">
        <f>'Access &amp; Signage options'!O7</f>
        <v>237</v>
      </c>
      <c r="G234" s="70" t="s">
        <v>496</v>
      </c>
    </row>
    <row r="235" spans="1:7" ht="52.8" x14ac:dyDescent="0.25">
      <c r="A235" s="127" t="s">
        <v>145</v>
      </c>
      <c r="B235" s="128" t="s">
        <v>141</v>
      </c>
      <c r="C235" s="108" t="s">
        <v>142</v>
      </c>
      <c r="D235" s="129">
        <v>4</v>
      </c>
      <c r="E235" s="68" t="s">
        <v>511</v>
      </c>
      <c r="F235" s="108">
        <f>'Access &amp; Signage options'!O8</f>
        <v>238</v>
      </c>
      <c r="G235" s="70" t="s">
        <v>498</v>
      </c>
    </row>
    <row r="236" spans="1:7" ht="26.4" x14ac:dyDescent="0.25">
      <c r="A236" s="127" t="s">
        <v>147</v>
      </c>
      <c r="B236" s="128" t="s">
        <v>141</v>
      </c>
      <c r="C236" s="108" t="s">
        <v>142</v>
      </c>
      <c r="D236" s="129">
        <v>5</v>
      </c>
      <c r="E236" s="68" t="s">
        <v>512</v>
      </c>
      <c r="F236" s="108">
        <f>'Access &amp; Signage options'!O9</f>
        <v>239</v>
      </c>
      <c r="G236" s="70" t="s">
        <v>513</v>
      </c>
    </row>
    <row r="237" spans="1:7" ht="26.4" x14ac:dyDescent="0.25">
      <c r="A237" s="127" t="s">
        <v>149</v>
      </c>
      <c r="B237" s="128" t="s">
        <v>141</v>
      </c>
      <c r="C237" s="108" t="s">
        <v>142</v>
      </c>
      <c r="D237" s="129">
        <v>6</v>
      </c>
      <c r="E237" s="68" t="s">
        <v>514</v>
      </c>
      <c r="F237" s="108">
        <f>'Access &amp; Signage options'!O10</f>
        <v>240</v>
      </c>
      <c r="G237" s="70" t="s">
        <v>499</v>
      </c>
    </row>
    <row r="238" spans="1:7" ht="26.4" x14ac:dyDescent="0.25">
      <c r="A238" s="130" t="s">
        <v>151</v>
      </c>
      <c r="B238" s="131" t="s">
        <v>141</v>
      </c>
      <c r="C238" s="109" t="s">
        <v>142</v>
      </c>
      <c r="D238" s="132">
        <v>7</v>
      </c>
      <c r="E238" s="78" t="s">
        <v>515</v>
      </c>
      <c r="F238" s="109">
        <f>'Access &amp; Signage options'!O11</f>
        <v>241</v>
      </c>
      <c r="G238" s="80" t="s">
        <v>500</v>
      </c>
    </row>
    <row r="239" spans="1:7" ht="24" customHeight="1" x14ac:dyDescent="0.25">
      <c r="A239" s="118" t="s">
        <v>152</v>
      </c>
      <c r="B239" s="119"/>
      <c r="C239" s="119"/>
      <c r="D239" s="120"/>
      <c r="E239" s="121">
        <v>3.02</v>
      </c>
      <c r="F239" s="122"/>
      <c r="G239" s="133"/>
    </row>
    <row r="240" spans="1:7" x14ac:dyDescent="0.25">
      <c r="A240" s="57" t="s">
        <v>153</v>
      </c>
      <c r="B240" s="125" t="s">
        <v>141</v>
      </c>
      <c r="C240" s="107" t="s">
        <v>154</v>
      </c>
      <c r="D240" s="126">
        <v>1</v>
      </c>
      <c r="E240" s="61" t="s">
        <v>516</v>
      </c>
      <c r="F240" s="62">
        <f>'Access &amp; Signage options'!O13</f>
        <v>64</v>
      </c>
      <c r="G240" s="63" t="s">
        <v>517</v>
      </c>
    </row>
    <row r="241" spans="1:7" x14ac:dyDescent="0.25">
      <c r="A241" s="74" t="s">
        <v>155</v>
      </c>
      <c r="B241" s="131" t="s">
        <v>141</v>
      </c>
      <c r="C241" s="109" t="s">
        <v>154</v>
      </c>
      <c r="D241" s="132">
        <v>2</v>
      </c>
      <c r="E241" s="78" t="s">
        <v>518</v>
      </c>
      <c r="F241" s="79">
        <f>'Access &amp; Signage options'!O14</f>
        <v>65</v>
      </c>
      <c r="G241" s="80" t="s">
        <v>519</v>
      </c>
    </row>
    <row r="242" spans="1:7" ht="24.75" customHeight="1" x14ac:dyDescent="0.25">
      <c r="A242" s="118" t="s">
        <v>156</v>
      </c>
      <c r="B242" s="119"/>
      <c r="C242" s="119"/>
      <c r="D242" s="120"/>
      <c r="E242" s="121">
        <v>3.03</v>
      </c>
      <c r="F242" s="122"/>
      <c r="G242" s="133"/>
    </row>
    <row r="243" spans="1:7" x14ac:dyDescent="0.25">
      <c r="A243" s="57" t="s">
        <v>157</v>
      </c>
      <c r="B243" s="125" t="s">
        <v>141</v>
      </c>
      <c r="C243" s="107" t="s">
        <v>158</v>
      </c>
      <c r="D243" s="126">
        <v>1</v>
      </c>
      <c r="E243" s="61" t="s">
        <v>520</v>
      </c>
      <c r="F243" s="62">
        <f>'Access &amp; Signage options'!O16</f>
        <v>67</v>
      </c>
      <c r="G243" s="63" t="s">
        <v>521</v>
      </c>
    </row>
    <row r="244" spans="1:7" x14ac:dyDescent="0.25">
      <c r="A244" s="64" t="s">
        <v>159</v>
      </c>
      <c r="B244" s="128" t="s">
        <v>141</v>
      </c>
      <c r="C244" s="108" t="s">
        <v>158</v>
      </c>
      <c r="D244" s="129">
        <v>2</v>
      </c>
      <c r="E244" s="68" t="s">
        <v>522</v>
      </c>
      <c r="F244" s="69">
        <f>'Access &amp; Signage options'!O17</f>
        <v>68</v>
      </c>
      <c r="G244" s="70" t="s">
        <v>523</v>
      </c>
    </row>
    <row r="245" spans="1:7" x14ac:dyDescent="0.25">
      <c r="A245" s="134" t="s">
        <v>160</v>
      </c>
      <c r="B245" s="128" t="s">
        <v>141</v>
      </c>
      <c r="C245" s="108" t="s">
        <v>158</v>
      </c>
      <c r="D245" s="129">
        <v>3</v>
      </c>
      <c r="E245" s="68" t="s">
        <v>524</v>
      </c>
      <c r="F245" s="135">
        <f>'Access &amp; Signage options'!O18</f>
        <v>88</v>
      </c>
      <c r="G245" s="70" t="s">
        <v>525</v>
      </c>
    </row>
    <row r="246" spans="1:7" x14ac:dyDescent="0.25">
      <c r="A246" s="64" t="s">
        <v>161</v>
      </c>
      <c r="B246" s="128" t="s">
        <v>141</v>
      </c>
      <c r="C246" s="108" t="s">
        <v>158</v>
      </c>
      <c r="D246" s="129">
        <v>4</v>
      </c>
      <c r="E246" s="68" t="s">
        <v>526</v>
      </c>
      <c r="F246" s="69">
        <f>'Access &amp; Signage options'!O19</f>
        <v>70</v>
      </c>
      <c r="G246" s="70" t="s">
        <v>527</v>
      </c>
    </row>
    <row r="247" spans="1:7" x14ac:dyDescent="0.25">
      <c r="A247" s="64" t="s">
        <v>162</v>
      </c>
      <c r="B247" s="128" t="s">
        <v>141</v>
      </c>
      <c r="C247" s="108" t="s">
        <v>158</v>
      </c>
      <c r="D247" s="129">
        <v>5</v>
      </c>
      <c r="E247" s="68" t="s">
        <v>528</v>
      </c>
      <c r="F247" s="69">
        <f>'Access &amp; Signage options'!O20</f>
        <v>89</v>
      </c>
      <c r="G247" s="70" t="s">
        <v>529</v>
      </c>
    </row>
    <row r="248" spans="1:7" x14ac:dyDescent="0.25">
      <c r="A248" s="64" t="s">
        <v>163</v>
      </c>
      <c r="B248" s="128" t="s">
        <v>141</v>
      </c>
      <c r="C248" s="108" t="s">
        <v>158</v>
      </c>
      <c r="D248" s="129">
        <v>6</v>
      </c>
      <c r="E248" s="68" t="s">
        <v>530</v>
      </c>
      <c r="F248" s="69">
        <f>'Access &amp; Signage options'!O21</f>
        <v>45</v>
      </c>
      <c r="G248" s="70" t="s">
        <v>531</v>
      </c>
    </row>
    <row r="249" spans="1:7" x14ac:dyDescent="0.25">
      <c r="A249" s="127" t="s">
        <v>164</v>
      </c>
      <c r="B249" s="128" t="s">
        <v>141</v>
      </c>
      <c r="C249" s="108" t="s">
        <v>158</v>
      </c>
      <c r="D249" s="129">
        <v>7</v>
      </c>
      <c r="E249" s="68" t="s">
        <v>532</v>
      </c>
      <c r="F249" s="108">
        <f>'Access &amp; Signage options'!O22</f>
        <v>372</v>
      </c>
      <c r="G249" s="70"/>
    </row>
    <row r="250" spans="1:7" x14ac:dyDescent="0.25">
      <c r="A250" s="64" t="s">
        <v>165</v>
      </c>
      <c r="B250" s="128" t="s">
        <v>141</v>
      </c>
      <c r="C250" s="108" t="s">
        <v>158</v>
      </c>
      <c r="D250" s="129">
        <v>8</v>
      </c>
      <c r="E250" s="68" t="s">
        <v>533</v>
      </c>
      <c r="F250" s="69">
        <f>'Access &amp; Signage options'!O23</f>
        <v>47</v>
      </c>
      <c r="G250" s="70" t="s">
        <v>534</v>
      </c>
    </row>
    <row r="251" spans="1:7" x14ac:dyDescent="0.25">
      <c r="A251" s="64" t="s">
        <v>166</v>
      </c>
      <c r="B251" s="128" t="s">
        <v>141</v>
      </c>
      <c r="C251" s="108" t="s">
        <v>158</v>
      </c>
      <c r="D251" s="129">
        <v>9</v>
      </c>
      <c r="E251" s="68" t="s">
        <v>535</v>
      </c>
      <c r="F251" s="69">
        <f>'Access &amp; Signage options'!O24</f>
        <v>48</v>
      </c>
      <c r="G251" s="70" t="s">
        <v>536</v>
      </c>
    </row>
    <row r="252" spans="1:7" x14ac:dyDescent="0.25">
      <c r="A252" s="64" t="s">
        <v>167</v>
      </c>
      <c r="B252" s="128" t="s">
        <v>141</v>
      </c>
      <c r="C252" s="108" t="s">
        <v>158</v>
      </c>
      <c r="D252" s="129">
        <v>10</v>
      </c>
      <c r="E252" s="68" t="s">
        <v>537</v>
      </c>
      <c r="F252" s="69">
        <f>'Access &amp; Signage options'!O25</f>
        <v>90</v>
      </c>
      <c r="G252" s="70" t="s">
        <v>538</v>
      </c>
    </row>
    <row r="253" spans="1:7" x14ac:dyDescent="0.25">
      <c r="A253" s="127" t="s">
        <v>168</v>
      </c>
      <c r="B253" s="128" t="s">
        <v>141</v>
      </c>
      <c r="C253" s="108" t="s">
        <v>158</v>
      </c>
      <c r="D253" s="129">
        <v>11</v>
      </c>
      <c r="E253" s="68" t="s">
        <v>539</v>
      </c>
      <c r="F253" s="108">
        <f>'Access &amp; Signage options'!O26</f>
        <v>362</v>
      </c>
      <c r="G253" s="70" t="s">
        <v>540</v>
      </c>
    </row>
    <row r="254" spans="1:7" x14ac:dyDescent="0.25">
      <c r="A254" s="127" t="s">
        <v>169</v>
      </c>
      <c r="B254" s="128" t="s">
        <v>141</v>
      </c>
      <c r="C254" s="108" t="s">
        <v>158</v>
      </c>
      <c r="D254" s="129">
        <v>12</v>
      </c>
      <c r="E254" s="68" t="s">
        <v>541</v>
      </c>
      <c r="F254" s="108">
        <f>'Access &amp; Signage options'!O27</f>
        <v>364</v>
      </c>
      <c r="G254" s="70" t="s">
        <v>542</v>
      </c>
    </row>
    <row r="255" spans="1:7" x14ac:dyDescent="0.25">
      <c r="A255" s="64" t="s">
        <v>171</v>
      </c>
      <c r="B255" s="65" t="s">
        <v>141</v>
      </c>
      <c r="C255" s="108" t="s">
        <v>158</v>
      </c>
      <c r="D255" s="67">
        <v>13</v>
      </c>
      <c r="E255" s="68" t="s">
        <v>543</v>
      </c>
      <c r="F255" s="69">
        <f>'Access &amp; Signage options'!O28</f>
        <v>43</v>
      </c>
      <c r="G255" s="70" t="s">
        <v>544</v>
      </c>
    </row>
    <row r="256" spans="1:7" x14ac:dyDescent="0.25">
      <c r="A256" s="74" t="s">
        <v>173</v>
      </c>
      <c r="B256" s="75" t="s">
        <v>141</v>
      </c>
      <c r="C256" s="109" t="s">
        <v>158</v>
      </c>
      <c r="D256" s="77">
        <v>14</v>
      </c>
      <c r="E256" s="78" t="s">
        <v>545</v>
      </c>
      <c r="F256" s="79">
        <f>'Access &amp; Signage options'!O29</f>
        <v>44</v>
      </c>
      <c r="G256" s="80" t="s">
        <v>546</v>
      </c>
    </row>
    <row r="257" spans="1:7" ht="24" customHeight="1" x14ac:dyDescent="0.25">
      <c r="A257" s="118" t="s">
        <v>174</v>
      </c>
      <c r="B257" s="119"/>
      <c r="C257" s="119"/>
      <c r="D257" s="120"/>
      <c r="E257" s="121">
        <v>3.04</v>
      </c>
      <c r="F257" s="122"/>
      <c r="G257" s="133"/>
    </row>
    <row r="258" spans="1:7" x14ac:dyDescent="0.25">
      <c r="A258" s="57" t="s">
        <v>175</v>
      </c>
      <c r="B258" s="125" t="s">
        <v>141</v>
      </c>
      <c r="C258" s="107" t="s">
        <v>176</v>
      </c>
      <c r="D258" s="126">
        <v>1</v>
      </c>
      <c r="E258" s="61" t="s">
        <v>547</v>
      </c>
      <c r="F258" s="62">
        <f>'Access &amp; Signage options'!O31</f>
        <v>69</v>
      </c>
      <c r="G258" s="63" t="s">
        <v>548</v>
      </c>
    </row>
    <row r="259" spans="1:7" x14ac:dyDescent="0.25">
      <c r="A259" s="136" t="s">
        <v>178</v>
      </c>
      <c r="B259" s="128" t="s">
        <v>141</v>
      </c>
      <c r="C259" s="108" t="s">
        <v>176</v>
      </c>
      <c r="D259" s="129">
        <v>2</v>
      </c>
      <c r="E259" s="68" t="s">
        <v>549</v>
      </c>
      <c r="F259" s="137">
        <f>'Access &amp; Signage options'!O32</f>
        <v>375</v>
      </c>
      <c r="G259" s="70"/>
    </row>
    <row r="260" spans="1:7" x14ac:dyDescent="0.25">
      <c r="A260" s="136" t="s">
        <v>180</v>
      </c>
      <c r="B260" s="128" t="s">
        <v>141</v>
      </c>
      <c r="C260" s="108" t="s">
        <v>176</v>
      </c>
      <c r="D260" s="129">
        <v>3</v>
      </c>
      <c r="E260" s="68" t="s">
        <v>550</v>
      </c>
      <c r="F260" s="137">
        <f>'Access &amp; Signage options'!O33</f>
        <v>376</v>
      </c>
      <c r="G260" s="70"/>
    </row>
    <row r="261" spans="1:7" x14ac:dyDescent="0.25">
      <c r="A261" s="136" t="s">
        <v>182</v>
      </c>
      <c r="B261" s="128" t="s">
        <v>141</v>
      </c>
      <c r="C261" s="108" t="s">
        <v>176</v>
      </c>
      <c r="D261" s="129">
        <v>4</v>
      </c>
      <c r="E261" s="68" t="s">
        <v>551</v>
      </c>
      <c r="F261" s="137">
        <f>'Access &amp; Signage options'!O34</f>
        <v>377</v>
      </c>
      <c r="G261" s="70"/>
    </row>
    <row r="262" spans="1:7" x14ac:dyDescent="0.25">
      <c r="A262" s="64" t="s">
        <v>183</v>
      </c>
      <c r="B262" s="128" t="s">
        <v>141</v>
      </c>
      <c r="C262" s="108" t="s">
        <v>176</v>
      </c>
      <c r="D262" s="129">
        <v>5</v>
      </c>
      <c r="E262" s="68" t="s">
        <v>569</v>
      </c>
      <c r="F262" s="69">
        <f>'Access &amp; Signage options'!O35</f>
        <v>66</v>
      </c>
      <c r="G262" s="70" t="s">
        <v>570</v>
      </c>
    </row>
    <row r="263" spans="1:7" x14ac:dyDescent="0.25">
      <c r="A263" s="134" t="s">
        <v>185</v>
      </c>
      <c r="B263" s="128" t="s">
        <v>141</v>
      </c>
      <c r="C263" s="108" t="s">
        <v>176</v>
      </c>
      <c r="D263" s="129">
        <v>6</v>
      </c>
      <c r="E263" s="68" t="s">
        <v>571</v>
      </c>
      <c r="F263" s="135">
        <f>'Access &amp; Signage options'!O36</f>
        <v>80</v>
      </c>
      <c r="G263" s="70" t="s">
        <v>572</v>
      </c>
    </row>
    <row r="264" spans="1:7" x14ac:dyDescent="0.25">
      <c r="A264" s="136" t="s">
        <v>187</v>
      </c>
      <c r="B264" s="128" t="s">
        <v>141</v>
      </c>
      <c r="C264" s="108" t="s">
        <v>176</v>
      </c>
      <c r="D264" s="129">
        <v>7</v>
      </c>
      <c r="E264" s="68" t="s">
        <v>573</v>
      </c>
      <c r="F264" s="137">
        <f>'Access &amp; Signage options'!O37</f>
        <v>378</v>
      </c>
      <c r="G264" s="70"/>
    </row>
    <row r="265" spans="1:7" ht="26.4" x14ac:dyDescent="0.25">
      <c r="A265" s="134" t="s">
        <v>188</v>
      </c>
      <c r="B265" s="128" t="s">
        <v>141</v>
      </c>
      <c r="C265" s="108" t="s">
        <v>176</v>
      </c>
      <c r="D265" s="129">
        <v>8</v>
      </c>
      <c r="E265" s="68" t="s">
        <v>574</v>
      </c>
      <c r="F265" s="135">
        <f>'Access &amp; Signage options'!O38</f>
        <v>77</v>
      </c>
      <c r="G265" s="70" t="s">
        <v>575</v>
      </c>
    </row>
    <row r="266" spans="1:7" x14ac:dyDescent="0.25">
      <c r="A266" s="134" t="s">
        <v>189</v>
      </c>
      <c r="B266" s="128" t="s">
        <v>141</v>
      </c>
      <c r="C266" s="108" t="s">
        <v>176</v>
      </c>
      <c r="D266" s="129">
        <v>9</v>
      </c>
      <c r="E266" s="68" t="s">
        <v>576</v>
      </c>
      <c r="F266" s="135">
        <f>'Access &amp; Signage options'!O39</f>
        <v>78</v>
      </c>
      <c r="G266" s="70" t="s">
        <v>577</v>
      </c>
    </row>
    <row r="267" spans="1:7" x14ac:dyDescent="0.25">
      <c r="A267" s="134" t="s">
        <v>190</v>
      </c>
      <c r="B267" s="128" t="s">
        <v>141</v>
      </c>
      <c r="C267" s="108" t="s">
        <v>176</v>
      </c>
      <c r="D267" s="129">
        <v>10</v>
      </c>
      <c r="E267" s="68" t="s">
        <v>578</v>
      </c>
      <c r="F267" s="135">
        <f>'Access &amp; Signage options'!O40</f>
        <v>79</v>
      </c>
      <c r="G267" s="70" t="s">
        <v>579</v>
      </c>
    </row>
    <row r="268" spans="1:7" x14ac:dyDescent="0.25">
      <c r="A268" s="64" t="s">
        <v>191</v>
      </c>
      <c r="B268" s="128" t="s">
        <v>141</v>
      </c>
      <c r="C268" s="108" t="s">
        <v>176</v>
      </c>
      <c r="D268" s="129">
        <v>11</v>
      </c>
      <c r="E268" s="68" t="s">
        <v>580</v>
      </c>
      <c r="F268" s="69">
        <f>'Access &amp; Signage options'!O41</f>
        <v>71</v>
      </c>
      <c r="G268" s="70" t="s">
        <v>581</v>
      </c>
    </row>
    <row r="269" spans="1:7" x14ac:dyDescent="0.25">
      <c r="A269" s="74" t="s">
        <v>192</v>
      </c>
      <c r="B269" s="131" t="s">
        <v>141</v>
      </c>
      <c r="C269" s="109" t="s">
        <v>176</v>
      </c>
      <c r="D269" s="132">
        <v>12</v>
      </c>
      <c r="E269" s="78" t="s">
        <v>582</v>
      </c>
      <c r="F269" s="79">
        <f>'Access &amp; Signage options'!O42</f>
        <v>72</v>
      </c>
      <c r="G269" s="80" t="s">
        <v>583</v>
      </c>
    </row>
    <row r="270" spans="1:7" ht="27" customHeight="1" x14ac:dyDescent="0.25">
      <c r="A270" s="118" t="s">
        <v>193</v>
      </c>
      <c r="B270" s="119"/>
      <c r="C270" s="119"/>
      <c r="D270" s="120"/>
      <c r="E270" s="121">
        <v>3.05</v>
      </c>
      <c r="F270" s="122"/>
      <c r="G270" s="133"/>
    </row>
    <row r="271" spans="1:7" ht="39.6" x14ac:dyDescent="0.25">
      <c r="A271" s="136" t="s">
        <v>194</v>
      </c>
      <c r="B271" s="128" t="s">
        <v>141</v>
      </c>
      <c r="C271" s="108" t="s">
        <v>196</v>
      </c>
      <c r="D271" s="129">
        <v>1</v>
      </c>
      <c r="E271" s="68" t="s">
        <v>584</v>
      </c>
      <c r="F271" s="137">
        <f>'Access &amp; Signage options'!O44</f>
        <v>85</v>
      </c>
      <c r="G271" s="70" t="s">
        <v>501</v>
      </c>
    </row>
    <row r="272" spans="1:7" x14ac:dyDescent="0.25">
      <c r="A272" s="136" t="s">
        <v>197</v>
      </c>
      <c r="B272" s="128" t="s">
        <v>141</v>
      </c>
      <c r="C272" s="108" t="s">
        <v>196</v>
      </c>
      <c r="D272" s="129">
        <v>2</v>
      </c>
      <c r="E272" s="68" t="s">
        <v>585</v>
      </c>
      <c r="F272" s="137">
        <f>'Access &amp; Signage options'!O45</f>
        <v>86</v>
      </c>
      <c r="G272" s="70" t="s">
        <v>586</v>
      </c>
    </row>
    <row r="273" spans="1:7" x14ac:dyDescent="0.25">
      <c r="A273" s="136" t="s">
        <v>553</v>
      </c>
      <c r="B273" s="128"/>
      <c r="C273" s="108"/>
      <c r="D273" s="129"/>
      <c r="E273" s="68" t="s">
        <v>559</v>
      </c>
      <c r="F273" s="137"/>
      <c r="G273" s="70" t="s">
        <v>564</v>
      </c>
    </row>
    <row r="274" spans="1:7" x14ac:dyDescent="0.25">
      <c r="A274" s="136" t="s">
        <v>554</v>
      </c>
      <c r="B274" s="128"/>
      <c r="C274" s="108"/>
      <c r="D274" s="129"/>
      <c r="E274" s="68" t="s">
        <v>560</v>
      </c>
      <c r="F274" s="137"/>
      <c r="G274" s="70" t="s">
        <v>567</v>
      </c>
    </row>
    <row r="275" spans="1:7" x14ac:dyDescent="0.25">
      <c r="A275" s="136" t="s">
        <v>555</v>
      </c>
      <c r="B275" s="128"/>
      <c r="C275" s="108"/>
      <c r="D275" s="129"/>
      <c r="E275" s="68" t="s">
        <v>561</v>
      </c>
      <c r="F275" s="137"/>
      <c r="G275" s="70" t="s">
        <v>565</v>
      </c>
    </row>
    <row r="276" spans="1:7" x14ac:dyDescent="0.25">
      <c r="A276" s="136" t="s">
        <v>556</v>
      </c>
      <c r="B276" s="128"/>
      <c r="C276" s="108"/>
      <c r="D276" s="129"/>
      <c r="E276" s="68" t="s">
        <v>562</v>
      </c>
      <c r="F276" s="137"/>
      <c r="G276" s="70" t="s">
        <v>566</v>
      </c>
    </row>
    <row r="277" spans="1:7" x14ac:dyDescent="0.25">
      <c r="A277" s="138" t="s">
        <v>557</v>
      </c>
      <c r="B277" s="131"/>
      <c r="C277" s="109"/>
      <c r="D277" s="132"/>
      <c r="E277" s="78" t="s">
        <v>563</v>
      </c>
      <c r="F277" s="139"/>
      <c r="G277" s="80" t="s">
        <v>568</v>
      </c>
    </row>
    <row r="278" spans="1:7" ht="24.75" customHeight="1" x14ac:dyDescent="0.25">
      <c r="A278" s="118" t="s">
        <v>198</v>
      </c>
      <c r="B278" s="119"/>
      <c r="C278" s="119"/>
      <c r="D278" s="120"/>
      <c r="E278" s="121">
        <v>3.06</v>
      </c>
      <c r="F278" s="122"/>
      <c r="G278" s="133"/>
    </row>
    <row r="279" spans="1:7" x14ac:dyDescent="0.25">
      <c r="A279" s="124" t="s">
        <v>199</v>
      </c>
      <c r="B279" s="125" t="s">
        <v>141</v>
      </c>
      <c r="C279" s="107" t="s">
        <v>201</v>
      </c>
      <c r="D279" s="126">
        <v>1</v>
      </c>
      <c r="E279" s="61" t="s">
        <v>587</v>
      </c>
      <c r="F279" s="107">
        <f>'Access &amp; Signage options'!O52</f>
        <v>244</v>
      </c>
      <c r="G279" s="63"/>
    </row>
    <row r="280" spans="1:7" ht="52.8" x14ac:dyDescent="0.25">
      <c r="A280" s="127" t="s">
        <v>202</v>
      </c>
      <c r="B280" s="128" t="s">
        <v>141</v>
      </c>
      <c r="C280" s="108" t="s">
        <v>201</v>
      </c>
      <c r="D280" s="129">
        <v>2</v>
      </c>
      <c r="E280" s="68" t="s">
        <v>588</v>
      </c>
      <c r="F280" s="108">
        <f>'Access &amp; Signage options'!O53</f>
        <v>242</v>
      </c>
      <c r="G280" s="499" t="s">
        <v>1132</v>
      </c>
    </row>
    <row r="281" spans="1:7" ht="66" x14ac:dyDescent="0.25">
      <c r="A281" s="138" t="s">
        <v>204</v>
      </c>
      <c r="B281" s="131" t="s">
        <v>141</v>
      </c>
      <c r="C281" s="109" t="s">
        <v>201</v>
      </c>
      <c r="D281" s="132">
        <v>3</v>
      </c>
      <c r="E281" s="78" t="s">
        <v>589</v>
      </c>
      <c r="F281" s="139">
        <f>'Access &amp; Signage options'!O54</f>
        <v>379</v>
      </c>
      <c r="G281" s="86" t="s">
        <v>502</v>
      </c>
    </row>
    <row r="282" spans="1:7" ht="25.5" customHeight="1" x14ac:dyDescent="0.25">
      <c r="A282" s="118" t="s">
        <v>205</v>
      </c>
      <c r="B282" s="119"/>
      <c r="C282" s="119"/>
      <c r="D282" s="120"/>
      <c r="E282" s="121">
        <v>3.07</v>
      </c>
      <c r="F282" s="122"/>
      <c r="G282" s="133"/>
    </row>
    <row r="283" spans="1:7" x14ac:dyDescent="0.25">
      <c r="A283" s="57" t="s">
        <v>206</v>
      </c>
      <c r="B283" s="125" t="s">
        <v>141</v>
      </c>
      <c r="C283" s="107" t="s">
        <v>207</v>
      </c>
      <c r="D283" s="126">
        <v>1</v>
      </c>
      <c r="E283" s="61" t="s">
        <v>590</v>
      </c>
      <c r="F283" s="62">
        <f>'Access &amp; Signage options'!O56</f>
        <v>73</v>
      </c>
      <c r="G283" s="63" t="s">
        <v>591</v>
      </c>
    </row>
    <row r="284" spans="1:7" x14ac:dyDescent="0.25">
      <c r="A284" s="64" t="s">
        <v>208</v>
      </c>
      <c r="B284" s="128" t="s">
        <v>141</v>
      </c>
      <c r="C284" s="108" t="s">
        <v>207</v>
      </c>
      <c r="D284" s="129">
        <v>2</v>
      </c>
      <c r="E284" s="68" t="s">
        <v>592</v>
      </c>
      <c r="F284" s="69">
        <f>'Access &amp; Signage options'!O57</f>
        <v>74</v>
      </c>
      <c r="G284" s="70" t="s">
        <v>594</v>
      </c>
    </row>
    <row r="285" spans="1:7" x14ac:dyDescent="0.25">
      <c r="A285" s="64" t="s">
        <v>209</v>
      </c>
      <c r="B285" s="128" t="s">
        <v>141</v>
      </c>
      <c r="C285" s="108" t="s">
        <v>207</v>
      </c>
      <c r="D285" s="129">
        <v>3</v>
      </c>
      <c r="E285" s="68" t="s">
        <v>595</v>
      </c>
      <c r="F285" s="69">
        <f>'Access &amp; Signage options'!O58</f>
        <v>75</v>
      </c>
      <c r="G285" s="70" t="s">
        <v>596</v>
      </c>
    </row>
    <row r="286" spans="1:7" x14ac:dyDescent="0.25">
      <c r="A286" s="64" t="s">
        <v>211</v>
      </c>
      <c r="B286" s="128" t="s">
        <v>141</v>
      </c>
      <c r="C286" s="108" t="s">
        <v>207</v>
      </c>
      <c r="D286" s="129">
        <v>4</v>
      </c>
      <c r="E286" s="68" t="s">
        <v>597</v>
      </c>
      <c r="F286" s="69">
        <f>'Access &amp; Signage options'!O59</f>
        <v>76</v>
      </c>
      <c r="G286" s="70" t="s">
        <v>598</v>
      </c>
    </row>
    <row r="287" spans="1:7" x14ac:dyDescent="0.25">
      <c r="A287" s="64" t="s">
        <v>212</v>
      </c>
      <c r="B287" s="128" t="s">
        <v>141</v>
      </c>
      <c r="C287" s="108" t="s">
        <v>207</v>
      </c>
      <c r="D287" s="129">
        <v>5</v>
      </c>
      <c r="E287" s="68" t="s">
        <v>599</v>
      </c>
      <c r="F287" s="69">
        <f>'Access &amp; Signage options'!O60</f>
        <v>100</v>
      </c>
      <c r="G287" s="70"/>
    </row>
    <row r="288" spans="1:7" x14ac:dyDescent="0.25">
      <c r="A288" s="64" t="s">
        <v>600</v>
      </c>
      <c r="B288" s="128"/>
      <c r="C288" s="108"/>
      <c r="D288" s="129"/>
      <c r="E288" s="68" t="s">
        <v>601</v>
      </c>
      <c r="F288" s="69"/>
      <c r="G288" s="70"/>
    </row>
    <row r="289" spans="1:7" x14ac:dyDescent="0.25">
      <c r="A289" s="64" t="s">
        <v>214</v>
      </c>
      <c r="B289" s="128" t="s">
        <v>141</v>
      </c>
      <c r="C289" s="108" t="s">
        <v>207</v>
      </c>
      <c r="D289" s="129">
        <v>6</v>
      </c>
      <c r="E289" s="78" t="s">
        <v>602</v>
      </c>
      <c r="F289" s="69">
        <f>'Access &amp; Signage options'!O62</f>
        <v>102</v>
      </c>
      <c r="G289" s="70"/>
    </row>
    <row r="290" spans="1:7" x14ac:dyDescent="0.25">
      <c r="A290" s="130" t="s">
        <v>216</v>
      </c>
      <c r="B290" s="131" t="s">
        <v>141</v>
      </c>
      <c r="C290" s="109" t="s">
        <v>207</v>
      </c>
      <c r="D290" s="132">
        <v>7</v>
      </c>
      <c r="E290" s="95" t="s">
        <v>603</v>
      </c>
      <c r="F290" s="109">
        <f>'Access &amp; Signage options'!O63</f>
        <v>245</v>
      </c>
      <c r="G290" s="80"/>
    </row>
    <row r="291" spans="1:7" ht="24.75" customHeight="1" x14ac:dyDescent="0.25">
      <c r="A291" s="118" t="s">
        <v>218</v>
      </c>
      <c r="B291" s="119"/>
      <c r="C291" s="119"/>
      <c r="D291" s="120"/>
      <c r="E291" s="121">
        <v>3.08</v>
      </c>
      <c r="F291" s="122"/>
      <c r="G291" s="133"/>
    </row>
    <row r="292" spans="1:7" x14ac:dyDescent="0.25">
      <c r="A292" s="57" t="s">
        <v>219</v>
      </c>
      <c r="B292" s="125" t="s">
        <v>141</v>
      </c>
      <c r="C292" s="107" t="s">
        <v>220</v>
      </c>
      <c r="D292" s="126">
        <v>1</v>
      </c>
      <c r="E292" s="61" t="s">
        <v>604</v>
      </c>
      <c r="F292" s="62">
        <f>'Access &amp; Signage options'!O65</f>
        <v>62</v>
      </c>
      <c r="G292" s="63" t="s">
        <v>605</v>
      </c>
    </row>
    <row r="293" spans="1:7" x14ac:dyDescent="0.25">
      <c r="A293" s="64" t="s">
        <v>836</v>
      </c>
      <c r="B293" s="65" t="s">
        <v>813</v>
      </c>
      <c r="C293" s="66" t="s">
        <v>829</v>
      </c>
      <c r="D293" s="67">
        <v>10</v>
      </c>
      <c r="E293" s="68" t="s">
        <v>606</v>
      </c>
      <c r="F293" s="108" t="e">
        <f>'Non-Woodland options'!#REF!</f>
        <v>#REF!</v>
      </c>
      <c r="G293" s="70" t="s">
        <v>373</v>
      </c>
    </row>
    <row r="294" spans="1:7" x14ac:dyDescent="0.25">
      <c r="A294" s="64" t="s">
        <v>221</v>
      </c>
      <c r="B294" s="128" t="s">
        <v>141</v>
      </c>
      <c r="C294" s="108" t="s">
        <v>220</v>
      </c>
      <c r="D294" s="129">
        <v>2</v>
      </c>
      <c r="E294" s="68" t="s">
        <v>608</v>
      </c>
      <c r="F294" s="69">
        <f>'Access &amp; Signage options'!O67</f>
        <v>82</v>
      </c>
      <c r="G294" s="70" t="s">
        <v>607</v>
      </c>
    </row>
    <row r="295" spans="1:7" x14ac:dyDescent="0.25">
      <c r="A295" s="64" t="s">
        <v>223</v>
      </c>
      <c r="B295" s="128" t="s">
        <v>141</v>
      </c>
      <c r="C295" s="108" t="s">
        <v>220</v>
      </c>
      <c r="D295" s="129">
        <v>3</v>
      </c>
      <c r="E295" s="68" t="s">
        <v>610</v>
      </c>
      <c r="F295" s="69">
        <f>'Access &amp; Signage options'!O68</f>
        <v>83</v>
      </c>
      <c r="G295" s="70" t="s">
        <v>609</v>
      </c>
    </row>
    <row r="296" spans="1:7" x14ac:dyDescent="0.25">
      <c r="A296" s="127" t="s">
        <v>224</v>
      </c>
      <c r="B296" s="128" t="s">
        <v>141</v>
      </c>
      <c r="C296" s="108" t="s">
        <v>220</v>
      </c>
      <c r="D296" s="129">
        <v>4</v>
      </c>
      <c r="E296" s="68" t="s">
        <v>611</v>
      </c>
      <c r="F296" s="108">
        <f>'Access &amp; Signage options'!O69</f>
        <v>363</v>
      </c>
      <c r="G296" s="70"/>
    </row>
    <row r="297" spans="1:7" ht="13.8" thickBot="1" x14ac:dyDescent="0.3">
      <c r="A297" s="140" t="s">
        <v>225</v>
      </c>
      <c r="B297" s="141" t="s">
        <v>141</v>
      </c>
      <c r="C297" s="111" t="s">
        <v>220</v>
      </c>
      <c r="D297" s="142">
        <v>5</v>
      </c>
      <c r="E297" s="92" t="s">
        <v>639</v>
      </c>
      <c r="F297" s="143">
        <f>'Access &amp; Signage options'!O70</f>
        <v>84</v>
      </c>
      <c r="G297" s="112" t="s">
        <v>612</v>
      </c>
    </row>
  </sheetData>
  <sheetProtection password="CCA6" sheet="1" objects="1" scenarios="1" selectLockedCells="1" selectUnlockedCells="1"/>
  <mergeCells count="10">
    <mergeCell ref="G160:G161"/>
    <mergeCell ref="G169:G170"/>
    <mergeCell ref="G185:G186"/>
    <mergeCell ref="G191:G192"/>
    <mergeCell ref="G9:G10"/>
    <mergeCell ref="G15:G19"/>
    <mergeCell ref="G95:G97"/>
    <mergeCell ref="G137:G138"/>
    <mergeCell ref="G62:G63"/>
    <mergeCell ref="G80:G81"/>
  </mergeCells>
  <phoneticPr fontId="0" type="noConversion"/>
  <pageMargins left="0.75" right="0.75" top="1" bottom="1" header="0.5" footer="0.5"/>
  <pageSetup paperSize="8" scale="93" fitToHeight="0" orientation="landscape" r:id="rId1"/>
  <headerFooter alignWithMargins="0"/>
  <rowBreaks count="5" manualBreakCount="5">
    <brk id="51" max="6" man="1"/>
    <brk id="91" max="16383" man="1"/>
    <brk id="135" max="16383" man="1"/>
    <brk id="223" max="6" man="1"/>
    <brk id="25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2"/>
  <sheetViews>
    <sheetView zoomScaleNormal="100" workbookViewId="0">
      <pane ySplit="2" topLeftCell="A3" activePane="bottomLeft" state="frozen"/>
      <selection activeCell="D36" sqref="D36"/>
      <selection pane="bottomLeft" activeCell="E15" sqref="E15"/>
    </sheetView>
  </sheetViews>
  <sheetFormatPr defaultColWidth="9.109375" defaultRowHeight="13.2" x14ac:dyDescent="0.25"/>
  <cols>
    <col min="1" max="1" width="78.6640625" style="33" customWidth="1"/>
    <col min="2" max="2" width="24.33203125" style="33" customWidth="1"/>
    <col min="3" max="3" width="20" style="30" customWidth="1"/>
    <col min="4" max="4" width="13" style="212" customWidth="1"/>
    <col min="5" max="5" width="13" style="33" customWidth="1"/>
    <col min="6" max="7" width="13" style="29" customWidth="1"/>
    <col min="8" max="8" width="18.109375" style="31" customWidth="1"/>
    <col min="9" max="11" width="0" style="33" hidden="1" customWidth="1"/>
    <col min="12" max="12" width="12.33203125" style="33" customWidth="1"/>
    <col min="13" max="13" width="12.5546875" style="29" customWidth="1"/>
    <col min="14" max="16384" width="9.109375" style="33"/>
  </cols>
  <sheetData>
    <row r="1" spans="1:13" s="10" customFormat="1" ht="23.4" thickBot="1" x14ac:dyDescent="0.45">
      <c r="A1" s="522" t="s">
        <v>678</v>
      </c>
      <c r="B1" s="523"/>
      <c r="C1" s="236" t="s">
        <v>613</v>
      </c>
      <c r="D1" s="519" t="str">
        <f>IF(Instructions!E33="","",Instructions!E33)</f>
        <v/>
      </c>
      <c r="E1" s="519"/>
      <c r="F1" s="519"/>
      <c r="G1" s="519"/>
      <c r="H1" s="519"/>
      <c r="I1" s="519"/>
      <c r="J1" s="519"/>
      <c r="K1" s="519"/>
      <c r="L1" s="519"/>
      <c r="M1" s="520"/>
    </row>
    <row r="2" spans="1:13" s="2" customFormat="1" ht="25.5" customHeight="1" thickBot="1" x14ac:dyDescent="0.3">
      <c r="A2" s="144" t="s">
        <v>681</v>
      </c>
      <c r="B2" s="206" t="s">
        <v>682</v>
      </c>
      <c r="C2" s="189" t="s">
        <v>683</v>
      </c>
      <c r="D2" s="237" t="s">
        <v>684</v>
      </c>
      <c r="E2" s="188" t="s">
        <v>685</v>
      </c>
      <c r="F2" s="188" t="s">
        <v>727</v>
      </c>
      <c r="G2" s="188" t="s">
        <v>728</v>
      </c>
      <c r="H2" s="189" t="s">
        <v>686</v>
      </c>
      <c r="I2" s="188" t="s">
        <v>687</v>
      </c>
      <c r="J2" s="188" t="s">
        <v>688</v>
      </c>
      <c r="K2" s="190" t="s">
        <v>689</v>
      </c>
      <c r="L2" s="238" t="s">
        <v>690</v>
      </c>
      <c r="M2" s="191" t="s">
        <v>691</v>
      </c>
    </row>
    <row r="3" spans="1:13" s="10" customFormat="1" ht="21" x14ac:dyDescent="0.4">
      <c r="A3" s="176" t="s">
        <v>679</v>
      </c>
      <c r="B3" s="177"/>
      <c r="C3" s="178"/>
      <c r="D3" s="180"/>
      <c r="E3" s="177"/>
      <c r="F3" s="177"/>
      <c r="G3" s="177"/>
      <c r="H3" s="214"/>
      <c r="I3" s="179"/>
      <c r="J3" s="179"/>
      <c r="K3" s="180"/>
      <c r="L3" s="215"/>
      <c r="M3" s="181"/>
    </row>
    <row r="4" spans="1:13" x14ac:dyDescent="0.25">
      <c r="A4" s="155" t="str">
        <f>'Woodland options'!B4</f>
        <v>1.01 - Labour rates</v>
      </c>
      <c r="B4" s="4"/>
      <c r="C4" s="5"/>
      <c r="D4" s="6"/>
      <c r="E4" s="4"/>
      <c r="F4" s="4"/>
      <c r="G4" s="4"/>
      <c r="H4" s="156"/>
      <c r="I4" s="4"/>
      <c r="J4" s="4"/>
      <c r="K4" s="6"/>
      <c r="L4" s="203">
        <f>'Woodland options'!N4</f>
        <v>1.01</v>
      </c>
      <c r="M4" s="157"/>
    </row>
    <row r="5" spans="1:13" x14ac:dyDescent="0.25">
      <c r="A5" s="149" t="str">
        <f>'Woodland options'!B5</f>
        <v>Forest craftsperson</v>
      </c>
      <c r="B5" s="207" t="str">
        <f>'Woodland options'!C5</f>
        <v>each</v>
      </c>
      <c r="C5" s="7" t="str">
        <f>'Woodland options'!D5</f>
        <v>100% of eligible costs</v>
      </c>
      <c r="D5" s="211" t="str">
        <f>IF('Woodland options'!E5="","",'Woodland options'!E5)</f>
        <v>Y</v>
      </c>
      <c r="E5" s="150" t="str">
        <f>IF('Woodland options'!F5="","",'Woodland options'!F5)</f>
        <v/>
      </c>
      <c r="F5" s="211" t="str">
        <f>IF('Woodland options'!G5=0,"",'Woodland options'!G5)</f>
        <v/>
      </c>
      <c r="G5" s="211" t="str">
        <f>IF('Woodland options'!H5=0,"",'Woodland options'!H5)</f>
        <v/>
      </c>
      <c r="H5" s="22">
        <f>'Woodland options'!I5</f>
        <v>0</v>
      </c>
      <c r="I5" s="9" t="str">
        <f>'Woodland options'!J5</f>
        <v>1 - Woodland</v>
      </c>
      <c r="J5" s="10" t="str">
        <f>'Woodland options'!K5</f>
        <v>01 - Labour Rates</v>
      </c>
      <c r="K5" s="11">
        <f>'Woodland options'!L5</f>
        <v>1</v>
      </c>
      <c r="L5" s="213" t="str">
        <f>'Woodland options'!N5</f>
        <v>1.01.01</v>
      </c>
      <c r="M5" s="151">
        <f>'Woodland options'!O5</f>
        <v>1</v>
      </c>
    </row>
    <row r="6" spans="1:13" x14ac:dyDescent="0.25">
      <c r="A6" s="149" t="str">
        <f>'Woodland options'!B6</f>
        <v>Forestry agent (qualified)</v>
      </c>
      <c r="B6" s="207" t="str">
        <f>'Woodland options'!C6</f>
        <v>each</v>
      </c>
      <c r="C6" s="12" t="str">
        <f>'Woodland options'!D6</f>
        <v>100% of eligible costs</v>
      </c>
      <c r="D6" s="211" t="str">
        <f>IF('Woodland options'!E6="","",'Woodland options'!E6)</f>
        <v>Y</v>
      </c>
      <c r="E6" s="150" t="str">
        <f>IF('Woodland options'!F6="","",'Woodland options'!F6)</f>
        <v/>
      </c>
      <c r="F6" s="211" t="str">
        <f>IF('Woodland options'!G6=0,"",'Woodland options'!G6)</f>
        <v/>
      </c>
      <c r="G6" s="150" t="str">
        <f>IF('Woodland options'!H6=0,"",'Woodland options'!H6)</f>
        <v/>
      </c>
      <c r="H6" s="22">
        <f>'Woodland options'!I6</f>
        <v>0</v>
      </c>
      <c r="I6" s="9" t="str">
        <f>'Woodland options'!J6</f>
        <v>1 - Woodland</v>
      </c>
      <c r="J6" s="10" t="str">
        <f>'Woodland options'!K6</f>
        <v>01 - Labour Rates</v>
      </c>
      <c r="K6" s="11">
        <f>'Woodland options'!L6</f>
        <v>2</v>
      </c>
      <c r="L6" s="213" t="str">
        <f>'Woodland options'!N6</f>
        <v>1.01.02</v>
      </c>
      <c r="M6" s="151">
        <f>'Woodland options'!O6</f>
        <v>2</v>
      </c>
    </row>
    <row r="7" spans="1:13" x14ac:dyDescent="0.25">
      <c r="A7" s="149" t="str">
        <f>'Woodland options'!B7</f>
        <v>Agent to mark out/prepare the site</v>
      </c>
      <c r="B7" s="207" t="str">
        <f>'Woodland options'!C7</f>
        <v>each</v>
      </c>
      <c r="C7" s="7" t="str">
        <f>'Woodland options'!D7</f>
        <v>100% of eligible costs</v>
      </c>
      <c r="D7" s="211" t="str">
        <f>IF('Woodland options'!E7="","",'Woodland options'!E7)</f>
        <v>Y</v>
      </c>
      <c r="E7" s="150" t="str">
        <f>IF('Woodland options'!F7="","",'Woodland options'!F7)</f>
        <v/>
      </c>
      <c r="F7" s="211" t="str">
        <f>IF('Woodland options'!G7=0,"",'Woodland options'!G7)</f>
        <v/>
      </c>
      <c r="G7" s="150" t="str">
        <f>IF('Woodland options'!H7=0,"",'Woodland options'!H7)</f>
        <v/>
      </c>
      <c r="H7" s="22">
        <f>'Woodland options'!I7</f>
        <v>0</v>
      </c>
      <c r="I7" s="9" t="str">
        <f>'Woodland options'!J7</f>
        <v>1 - Woodland</v>
      </c>
      <c r="J7" s="10" t="str">
        <f>'Woodland options'!K7</f>
        <v>01 - Labour Rates</v>
      </c>
      <c r="K7" s="11">
        <f>'Woodland options'!L7</f>
        <v>3</v>
      </c>
      <c r="L7" s="213" t="str">
        <f>'Woodland options'!N7</f>
        <v>1.01.03</v>
      </c>
      <c r="M7" s="151">
        <f>'Woodland options'!O7</f>
        <v>20</v>
      </c>
    </row>
    <row r="8" spans="1:13" x14ac:dyDescent="0.25">
      <c r="A8" s="152" t="str">
        <f>'Woodland options'!B8</f>
        <v>Obtaining planning permission</v>
      </c>
      <c r="B8" s="208" t="str">
        <f>'Woodland options'!C8</f>
        <v>each</v>
      </c>
      <c r="C8" s="14" t="str">
        <f>'Woodland options'!D8</f>
        <v>on invoices</v>
      </c>
      <c r="D8" s="211" t="str">
        <f>IF('Woodland options'!E8="","",'Woodland options'!E8)</f>
        <v>Y</v>
      </c>
      <c r="E8" s="150" t="str">
        <f>IF('Woodland options'!F8="","",'Woodland options'!F8)</f>
        <v/>
      </c>
      <c r="F8" s="211" t="str">
        <f>IF('Woodland options'!G8=0,"",'Woodland options'!G8)</f>
        <v/>
      </c>
      <c r="G8" s="150" t="str">
        <f>IF('Woodland options'!H8=0,"",'Woodland options'!H8)</f>
        <v/>
      </c>
      <c r="H8" s="22">
        <f>'Woodland options'!I8</f>
        <v>0</v>
      </c>
      <c r="I8" s="9" t="str">
        <f>'Woodland options'!J8</f>
        <v>1 - Woodland</v>
      </c>
      <c r="J8" s="10" t="str">
        <f>'Woodland options'!K8</f>
        <v>01 - Labour Rates</v>
      </c>
      <c r="K8" s="11">
        <f>'Woodland options'!L8</f>
        <v>4</v>
      </c>
      <c r="L8" s="213" t="str">
        <f>'Woodland options'!N8</f>
        <v>1.01.04</v>
      </c>
      <c r="M8" s="151">
        <f>'Woodland options'!O8</f>
        <v>374</v>
      </c>
    </row>
    <row r="9" spans="1:13" x14ac:dyDescent="0.25">
      <c r="A9" s="152" t="str">
        <f>'Woodland options'!B9</f>
        <v>Tree surgery (2 man team inc chipper)</v>
      </c>
      <c r="B9" s="202" t="str">
        <f>'Woodland options'!C9</f>
        <v>each</v>
      </c>
      <c r="C9" s="12" t="str">
        <f>'Woodland options'!D9</f>
        <v>100% of eligible costs</v>
      </c>
      <c r="D9" s="211" t="str">
        <f>IF('Woodland options'!E9="","",'Woodland options'!E9)</f>
        <v>Y</v>
      </c>
      <c r="E9" s="150" t="str">
        <f>IF('Woodland options'!F9="","",'Woodland options'!F9)</f>
        <v/>
      </c>
      <c r="F9" s="211" t="str">
        <f>IF('Woodland options'!G9=0,"",'Woodland options'!G9)</f>
        <v/>
      </c>
      <c r="G9" s="150" t="str">
        <f>IF('Woodland options'!H9=0,"",'Woodland options'!H9)</f>
        <v/>
      </c>
      <c r="H9" s="22">
        <f>'Woodland options'!I9</f>
        <v>0</v>
      </c>
      <c r="I9" s="9" t="str">
        <f>'Woodland options'!J9</f>
        <v>1 - Woodland</v>
      </c>
      <c r="J9" s="10" t="str">
        <f>'Woodland options'!K9</f>
        <v>01 - Labour Rates</v>
      </c>
      <c r="K9" s="11">
        <f>'Woodland options'!L9</f>
        <v>4</v>
      </c>
      <c r="L9" s="213" t="str">
        <f>'Woodland options'!N9</f>
        <v>1.01.04</v>
      </c>
      <c r="M9" s="151">
        <f>'Woodland options'!O9</f>
        <v>3</v>
      </c>
    </row>
    <row r="10" spans="1:13" x14ac:dyDescent="0.25">
      <c r="A10" s="152" t="str">
        <f>'Woodland options'!B10</f>
        <v>Tree surgery (2 man team inc chipper)</v>
      </c>
      <c r="B10" s="202" t="str">
        <f>'Woodland options'!C10</f>
        <v>large single tree</v>
      </c>
      <c r="C10" s="12" t="str">
        <f>'Woodland options'!D10</f>
        <v>100% of eligible costs</v>
      </c>
      <c r="D10" s="211" t="str">
        <f>IF('Woodland options'!E10="","",'Woodland options'!E10)</f>
        <v>Y</v>
      </c>
      <c r="E10" s="150" t="str">
        <f>IF('Woodland options'!F10="","",'Woodland options'!F10)</f>
        <v/>
      </c>
      <c r="F10" s="211" t="str">
        <f>IF('Woodland options'!G10=0,"",'Woodland options'!G10)</f>
        <v/>
      </c>
      <c r="G10" s="150" t="str">
        <f>IF('Woodland options'!H10=0,"",'Woodland options'!H10)</f>
        <v/>
      </c>
      <c r="H10" s="22">
        <f>'Woodland options'!I10</f>
        <v>0</v>
      </c>
      <c r="I10" s="9" t="str">
        <f>'Woodland options'!J10</f>
        <v>1 - Woodland</v>
      </c>
      <c r="J10" s="10" t="str">
        <f>'Woodland options'!K10</f>
        <v>01 - Labour Rates</v>
      </c>
      <c r="K10" s="11">
        <f>'Woodland options'!L10</f>
        <v>4</v>
      </c>
      <c r="L10" s="213" t="str">
        <f>'Woodland options'!N10</f>
        <v>1.01.04</v>
      </c>
      <c r="M10" s="151">
        <f>'Woodland options'!O10</f>
        <v>4</v>
      </c>
    </row>
    <row r="11" spans="1:13" s="10" customFormat="1" x14ac:dyDescent="0.25">
      <c r="A11" s="153" t="str">
        <f>'Woodland options'!B11</f>
        <v>Tree surgery - minor to include minor pollarding</v>
      </c>
      <c r="B11" s="208" t="str">
        <f>'Woodland options'!C11</f>
        <v>each</v>
      </c>
      <c r="C11" s="8">
        <f>'Woodland options'!D11</f>
        <v>100</v>
      </c>
      <c r="D11" s="211" t="str">
        <f>IF('Woodland options'!E11="","",'Woodland options'!E11)</f>
        <v>Y</v>
      </c>
      <c r="E11" s="150" t="str">
        <f>IF('Woodland options'!F11="","",'Woodland options'!F11)</f>
        <v/>
      </c>
      <c r="F11" s="211" t="str">
        <f>IF('Woodland options'!G11=0,"",'Woodland options'!G11)</f>
        <v/>
      </c>
      <c r="G11" s="150" t="str">
        <f>IF('Woodland options'!H11=0,"",'Woodland options'!H11)</f>
        <v/>
      </c>
      <c r="H11" s="22">
        <f>'Woodland options'!I11</f>
        <v>0</v>
      </c>
      <c r="I11" s="9" t="str">
        <f>'Woodland options'!J11</f>
        <v>1 - Woodland</v>
      </c>
      <c r="J11" s="10" t="str">
        <f>'Woodland options'!K11</f>
        <v>01 - Labour Rates</v>
      </c>
      <c r="K11" s="11">
        <f>'Woodland options'!L11</f>
        <v>7</v>
      </c>
      <c r="L11" s="213" t="str">
        <f>'Woodland options'!N11</f>
        <v>1.01.07</v>
      </c>
      <c r="M11" s="154">
        <f>'Woodland options'!O11</f>
        <v>330</v>
      </c>
    </row>
    <row r="12" spans="1:13" s="10" customFormat="1" x14ac:dyDescent="0.25">
      <c r="A12" s="153" t="str">
        <f>'Woodland options'!B12</f>
        <v>Tree surgery - major to include major pollarding</v>
      </c>
      <c r="B12" s="208" t="str">
        <f>'Woodland options'!C12</f>
        <v>each</v>
      </c>
      <c r="C12" s="8">
        <f>'Woodland options'!D12</f>
        <v>200</v>
      </c>
      <c r="D12" s="211" t="str">
        <f>IF('Woodland options'!E12="","",'Woodland options'!E12)</f>
        <v>Y</v>
      </c>
      <c r="E12" s="150" t="str">
        <f>IF('Woodland options'!F12="","",'Woodland options'!F12)</f>
        <v/>
      </c>
      <c r="F12" s="211" t="str">
        <f>IF('Woodland options'!G12=0,"",'Woodland options'!G12)</f>
        <v/>
      </c>
      <c r="G12" s="150" t="str">
        <f>IF('Woodland options'!H12=0,"",'Woodland options'!H12)</f>
        <v/>
      </c>
      <c r="H12" s="22">
        <f>'Woodland options'!I12</f>
        <v>0</v>
      </c>
      <c r="I12" s="9" t="str">
        <f>'Woodland options'!J12</f>
        <v>1 - Woodland</v>
      </c>
      <c r="J12" s="10" t="str">
        <f>'Woodland options'!K12</f>
        <v>01 - Labour Rates</v>
      </c>
      <c r="K12" s="11">
        <f>'Woodland options'!L12</f>
        <v>8</v>
      </c>
      <c r="L12" s="213" t="str">
        <f>'Woodland options'!N12</f>
        <v>1.01.08</v>
      </c>
      <c r="M12" s="154">
        <f>'Woodland options'!O12</f>
        <v>331</v>
      </c>
    </row>
    <row r="13" spans="1:13" x14ac:dyDescent="0.25">
      <c r="A13" s="153" t="str">
        <f>'Woodland options'!B13</f>
        <v>Tree removal (stack pile only)</v>
      </c>
      <c r="B13" s="208" t="str">
        <f>'Woodland options'!C13</f>
        <v>per m^3</v>
      </c>
      <c r="C13" s="8">
        <f>'Woodland options'!D13</f>
        <v>25</v>
      </c>
      <c r="D13" s="211" t="str">
        <f>IF('Woodland options'!E13="","",'Woodland options'!E13)</f>
        <v>Y</v>
      </c>
      <c r="E13" s="150" t="str">
        <f>IF('Woodland options'!F13="","",'Woodland options'!F13)</f>
        <v/>
      </c>
      <c r="F13" s="211" t="str">
        <f>IF('Woodland options'!G13=0,"",'Woodland options'!G13)</f>
        <v/>
      </c>
      <c r="G13" s="150" t="str">
        <f>IF('Woodland options'!H13=0,"",'Woodland options'!H13)</f>
        <v/>
      </c>
      <c r="H13" s="22">
        <f>'Woodland options'!I13</f>
        <v>0</v>
      </c>
      <c r="I13" s="9" t="str">
        <f>'Woodland options'!J13</f>
        <v>1 - Woodland</v>
      </c>
      <c r="J13" s="10" t="str">
        <f>'Woodland options'!K13</f>
        <v>01 - Labour Rates</v>
      </c>
      <c r="K13" s="11">
        <f>'Woodland options'!L13</f>
        <v>9</v>
      </c>
      <c r="L13" s="213" t="str">
        <f>'Woodland options'!N13</f>
        <v>1.01.09</v>
      </c>
      <c r="M13" s="154">
        <f>'Woodland options'!O13</f>
        <v>332</v>
      </c>
    </row>
    <row r="14" spans="1:13" x14ac:dyDescent="0.25">
      <c r="A14" s="153" t="str">
        <f>'Woodland options'!B14</f>
        <v>Tree removal (remove/dispose pile)</v>
      </c>
      <c r="B14" s="208" t="str">
        <f>'Woodland options'!C14</f>
        <v>per m^3</v>
      </c>
      <c r="C14" s="8">
        <f>'Woodland options'!D14</f>
        <v>50</v>
      </c>
      <c r="D14" s="211" t="str">
        <f>IF('Woodland options'!E14="","",'Woodland options'!E14)</f>
        <v>Y</v>
      </c>
      <c r="E14" s="150" t="str">
        <f>IF('Woodland options'!F14="","",'Woodland options'!F14)</f>
        <v/>
      </c>
      <c r="F14" s="211" t="str">
        <f>IF('Woodland options'!G14=0,"",'Woodland options'!G14)</f>
        <v/>
      </c>
      <c r="G14" s="150" t="str">
        <f>IF('Woodland options'!H14=0,"",'Woodland options'!H14)</f>
        <v/>
      </c>
      <c r="H14" s="22">
        <f>'Woodland options'!I14</f>
        <v>0</v>
      </c>
      <c r="I14" s="9" t="str">
        <f>'Woodland options'!J14</f>
        <v>1 - Woodland</v>
      </c>
      <c r="J14" s="10" t="str">
        <f>'Woodland options'!K14</f>
        <v>01 - Labour Rates</v>
      </c>
      <c r="K14" s="11">
        <f>'Woodland options'!L14</f>
        <v>10</v>
      </c>
      <c r="L14" s="213" t="str">
        <f>'Woodland options'!N14</f>
        <v>1.01.10</v>
      </c>
      <c r="M14" s="154">
        <f>'Woodland options'!O14</f>
        <v>333</v>
      </c>
    </row>
    <row r="15" spans="1:13" x14ac:dyDescent="0.25">
      <c r="A15" s="152" t="str">
        <f>'Woodland options'!B15</f>
        <v>Tractor and chipper/flail</v>
      </c>
      <c r="B15" s="202" t="str">
        <f>'Woodland options'!C15</f>
        <v>each</v>
      </c>
      <c r="C15" s="12" t="str">
        <f>'Woodland options'!D15</f>
        <v>100% of eligible costs</v>
      </c>
      <c r="D15" s="211" t="str">
        <f>IF('Woodland options'!E15="","",'Woodland options'!E15)</f>
        <v>Y</v>
      </c>
      <c r="E15" s="150" t="str">
        <f>IF('Woodland options'!F15="","",'Woodland options'!F15)</f>
        <v/>
      </c>
      <c r="F15" s="211" t="str">
        <f>IF('Woodland options'!G15=0,"",'Woodland options'!G15)</f>
        <v/>
      </c>
      <c r="G15" s="150" t="str">
        <f>IF('Woodland options'!H15=0,"",'Woodland options'!H15)</f>
        <v/>
      </c>
      <c r="H15" s="22">
        <f>'Woodland options'!I15</f>
        <v>0</v>
      </c>
      <c r="I15" s="9" t="str">
        <f>'Woodland options'!J15</f>
        <v>1 - Woodland</v>
      </c>
      <c r="J15" s="10" t="str">
        <f>'Woodland options'!K15</f>
        <v>01 - Labour Rates</v>
      </c>
      <c r="K15" s="11">
        <f>'Woodland options'!L15</f>
        <v>11</v>
      </c>
      <c r="L15" s="213" t="str">
        <f>'Woodland options'!N15</f>
        <v>1.01.11</v>
      </c>
      <c r="M15" s="151">
        <f>'Woodland options'!O15</f>
        <v>5</v>
      </c>
    </row>
    <row r="16" spans="1:13" x14ac:dyDescent="0.25">
      <c r="A16" s="152" t="str">
        <f>'Woodland options'!B16</f>
        <v>Tractor/trailer and labour</v>
      </c>
      <c r="B16" s="202" t="str">
        <f>'Woodland options'!C16</f>
        <v>each</v>
      </c>
      <c r="C16" s="12" t="str">
        <f>'Woodland options'!D16</f>
        <v>100% of eligible costs</v>
      </c>
      <c r="D16" s="211" t="str">
        <f>IF('Woodland options'!E16="","",'Woodland options'!E16)</f>
        <v>Y</v>
      </c>
      <c r="E16" s="150" t="str">
        <f>IF('Woodland options'!F16="","",'Woodland options'!F16)</f>
        <v/>
      </c>
      <c r="F16" s="211" t="str">
        <f>IF('Woodland options'!G16=0,"",'Woodland options'!G16)</f>
        <v/>
      </c>
      <c r="G16" s="150" t="str">
        <f>IF('Woodland options'!H16=0,"",'Woodland options'!H16)</f>
        <v/>
      </c>
      <c r="H16" s="22">
        <f>'Woodland options'!I16</f>
        <v>0</v>
      </c>
      <c r="I16" s="9" t="str">
        <f>'Woodland options'!J16</f>
        <v>1 - Woodland</v>
      </c>
      <c r="J16" s="10" t="str">
        <f>'Woodland options'!K16</f>
        <v>01 - Labour Rates</v>
      </c>
      <c r="K16" s="11">
        <f>'Woodland options'!L16</f>
        <v>11</v>
      </c>
      <c r="L16" s="213" t="str">
        <f>'Woodland options'!N16</f>
        <v>1.01.11</v>
      </c>
      <c r="M16" s="151">
        <f>'Woodland options'!O16</f>
        <v>9</v>
      </c>
    </row>
    <row r="17" spans="1:13" x14ac:dyDescent="0.25">
      <c r="A17" s="152" t="str">
        <f>'Woodland options'!B17</f>
        <v>JCB hire and labour</v>
      </c>
      <c r="B17" s="202" t="str">
        <f>'Woodland options'!C17</f>
        <v>each</v>
      </c>
      <c r="C17" s="12" t="str">
        <f>'Woodland options'!D17</f>
        <v>100% of eligible costs</v>
      </c>
      <c r="D17" s="211" t="str">
        <f>IF('Woodland options'!E17="","",'Woodland options'!E17)</f>
        <v>Y</v>
      </c>
      <c r="E17" s="150" t="str">
        <f>IF('Woodland options'!F17="","",'Woodland options'!F17)</f>
        <v/>
      </c>
      <c r="F17" s="211" t="str">
        <f>IF('Woodland options'!G17=0,"",'Woodland options'!G17)</f>
        <v/>
      </c>
      <c r="G17" s="150" t="str">
        <f>IF('Woodland options'!H17=0,"",'Woodland options'!H17)</f>
        <v/>
      </c>
      <c r="H17" s="22">
        <f>'Woodland options'!I17</f>
        <v>0</v>
      </c>
      <c r="I17" s="9" t="str">
        <f>'Woodland options'!J17</f>
        <v>1 - Woodland</v>
      </c>
      <c r="J17" s="10" t="str">
        <f>'Woodland options'!K17</f>
        <v>01 - Labour Rates</v>
      </c>
      <c r="K17" s="11">
        <f>'Woodland options'!L17</f>
        <v>11</v>
      </c>
      <c r="L17" s="213" t="str">
        <f>'Woodland options'!N17</f>
        <v>1.01.11</v>
      </c>
      <c r="M17" s="151">
        <f>'Woodland options'!O17</f>
        <v>6</v>
      </c>
    </row>
    <row r="18" spans="1:13" x14ac:dyDescent="0.25">
      <c r="A18" s="152" t="str">
        <f>'Woodland options'!B18</f>
        <v>360 excavator (small) and labour</v>
      </c>
      <c r="B18" s="202" t="str">
        <f>'Woodland options'!C18</f>
        <v>each</v>
      </c>
      <c r="C18" s="12" t="str">
        <f>'Woodland options'!D18</f>
        <v>100% of eligible costs</v>
      </c>
      <c r="D18" s="211" t="str">
        <f>IF('Woodland options'!E18="","",'Woodland options'!E18)</f>
        <v>Y</v>
      </c>
      <c r="E18" s="150" t="str">
        <f>IF('Woodland options'!F18="","",'Woodland options'!F18)</f>
        <v/>
      </c>
      <c r="F18" s="211" t="str">
        <f>IF('Woodland options'!G18=0,"",'Woodland options'!G18)</f>
        <v/>
      </c>
      <c r="G18" s="150" t="str">
        <f>IF('Woodland options'!H18=0,"",'Woodland options'!H18)</f>
        <v/>
      </c>
      <c r="H18" s="22">
        <f>'Woodland options'!I18</f>
        <v>0</v>
      </c>
      <c r="I18" s="9" t="str">
        <f>'Woodland options'!J18</f>
        <v>1 - Woodland</v>
      </c>
      <c r="J18" s="10" t="str">
        <f>'Woodland options'!K18</f>
        <v>01 - Labour Rates</v>
      </c>
      <c r="K18" s="11">
        <f>'Woodland options'!L18</f>
        <v>11</v>
      </c>
      <c r="L18" s="213" t="str">
        <f>'Woodland options'!N18</f>
        <v>1.01.11</v>
      </c>
      <c r="M18" s="151">
        <f>'Woodland options'!O18</f>
        <v>7</v>
      </c>
    </row>
    <row r="19" spans="1:13" x14ac:dyDescent="0.25">
      <c r="A19" s="152" t="str">
        <f>'Woodland options'!B19</f>
        <v>Dumper (small) and labour</v>
      </c>
      <c r="B19" s="202" t="str">
        <f>'Woodland options'!C19</f>
        <v>each</v>
      </c>
      <c r="C19" s="12" t="str">
        <f>'Woodland options'!D19</f>
        <v>100% of eligible costs</v>
      </c>
      <c r="D19" s="211" t="str">
        <f>IF('Woodland options'!E19="","",'Woodland options'!E19)</f>
        <v>Y</v>
      </c>
      <c r="E19" s="150" t="str">
        <f>IF('Woodland options'!F19="","",'Woodland options'!F19)</f>
        <v/>
      </c>
      <c r="F19" s="211" t="str">
        <f>IF('Woodland options'!G19=0,"",'Woodland options'!G19)</f>
        <v/>
      </c>
      <c r="G19" s="150" t="str">
        <f>IF('Woodland options'!H19=0,"",'Woodland options'!H19)</f>
        <v/>
      </c>
      <c r="H19" s="22">
        <f>'Woodland options'!I19</f>
        <v>0</v>
      </c>
      <c r="I19" s="9" t="str">
        <f>'Woodland options'!J19</f>
        <v>1 - Woodland</v>
      </c>
      <c r="J19" s="10" t="str">
        <f>'Woodland options'!K19</f>
        <v>01 - Labour Rates</v>
      </c>
      <c r="K19" s="11">
        <f>'Woodland options'!L19</f>
        <v>11</v>
      </c>
      <c r="L19" s="213" t="str">
        <f>'Woodland options'!N19</f>
        <v>1.01.11</v>
      </c>
      <c r="M19" s="151">
        <f>'Woodland options'!O19</f>
        <v>8</v>
      </c>
    </row>
    <row r="20" spans="1:13" x14ac:dyDescent="0.25">
      <c r="A20" s="149" t="str">
        <f>'Woodland options'!B20</f>
        <v>Beat up survey</v>
      </c>
      <c r="B20" s="207" t="str">
        <f>'Woodland options'!C20</f>
        <v>£/ha</v>
      </c>
      <c r="C20" s="7">
        <f>'Woodland options'!D20</f>
        <v>200</v>
      </c>
      <c r="D20" s="211" t="str">
        <f>IF('Woodland options'!E20="","",'Woodland options'!E20)</f>
        <v/>
      </c>
      <c r="E20" s="150" t="str">
        <f>IF('Woodland options'!F20="","",'Woodland options'!F20)</f>
        <v>Y</v>
      </c>
      <c r="F20" s="211" t="str">
        <f>IF('Woodland options'!G20=0,"",'Woodland options'!G20)</f>
        <v/>
      </c>
      <c r="G20" s="150" t="str">
        <f>IF('Woodland options'!H20=0,"",'Woodland options'!H20)</f>
        <v/>
      </c>
      <c r="H20" s="22">
        <f>'Woodland options'!I20</f>
        <v>0</v>
      </c>
      <c r="I20" s="9" t="str">
        <f>'Woodland options'!J20</f>
        <v>1 - Woodland</v>
      </c>
      <c r="J20" s="10" t="str">
        <f>'Woodland options'!K20</f>
        <v>01 - Labour Rates</v>
      </c>
      <c r="K20" s="11">
        <f>'Woodland options'!L20</f>
        <v>16</v>
      </c>
      <c r="L20" s="213" t="str">
        <f>'Woodland options'!N20</f>
        <v>1.01.16</v>
      </c>
      <c r="M20" s="151">
        <f>'Woodland options'!O20</f>
        <v>30</v>
      </c>
    </row>
    <row r="21" spans="1:13" x14ac:dyDescent="0.25">
      <c r="A21" s="149" t="str">
        <f>'Woodland options'!B21</f>
        <v xml:space="preserve">Safety Inspection </v>
      </c>
      <c r="B21" s="207" t="str">
        <f>'Woodland options'!C21</f>
        <v>£/ha</v>
      </c>
      <c r="C21" s="7">
        <f>'Woodland options'!D21</f>
        <v>200</v>
      </c>
      <c r="D21" s="211" t="str">
        <f>IF('Woodland options'!E21="","",'Woodland options'!E21)</f>
        <v/>
      </c>
      <c r="E21" s="150" t="str">
        <f>IF('Woodland options'!F21="","",'Woodland options'!F21)</f>
        <v>Y</v>
      </c>
      <c r="F21" s="211" t="str">
        <f>IF('Woodland options'!G21=0,"",'Woodland options'!G21)</f>
        <v/>
      </c>
      <c r="G21" s="150" t="str">
        <f>IF('Woodland options'!H21=0,"",'Woodland options'!H21)</f>
        <v/>
      </c>
      <c r="H21" s="22">
        <f>'Woodland options'!I21</f>
        <v>0</v>
      </c>
      <c r="I21" s="9" t="str">
        <f>'Woodland options'!J21</f>
        <v>1 - Woodland</v>
      </c>
      <c r="J21" s="10" t="str">
        <f>'Woodland options'!K21</f>
        <v>01 - Labour Rates</v>
      </c>
      <c r="K21" s="11">
        <f>'Woodland options'!L21</f>
        <v>17</v>
      </c>
      <c r="L21" s="213" t="str">
        <f>'Woodland options'!N21</f>
        <v>1.01.17</v>
      </c>
      <c r="M21" s="151">
        <f>'Woodland options'!O21</f>
        <v>81</v>
      </c>
    </row>
    <row r="22" spans="1:13" x14ac:dyDescent="0.25">
      <c r="A22" s="155" t="str">
        <f>'Woodland options'!B22</f>
        <v>1.02 - Ground preparation</v>
      </c>
      <c r="B22" s="4"/>
      <c r="C22" s="5"/>
      <c r="D22" s="6"/>
      <c r="E22" s="4"/>
      <c r="F22" s="4"/>
      <c r="G22" s="4"/>
      <c r="H22" s="156"/>
      <c r="I22" s="4"/>
      <c r="J22" s="4"/>
      <c r="K22" s="6"/>
      <c r="L22" s="203">
        <f>'Woodland options'!N22</f>
        <v>1.02</v>
      </c>
      <c r="M22" s="157"/>
    </row>
    <row r="23" spans="1:13" x14ac:dyDescent="0.25">
      <c r="A23" s="152" t="str">
        <f>'Woodland options'!B23</f>
        <v>Agricultural plough</v>
      </c>
      <c r="B23" s="202" t="str">
        <f>'Woodland options'!C23</f>
        <v>hectare</v>
      </c>
      <c r="C23" s="12">
        <f>'Woodland options'!D23</f>
        <v>50</v>
      </c>
      <c r="D23" s="211" t="str">
        <f>IF('Woodland options'!E23="","",'Woodland options'!E23)</f>
        <v>Y</v>
      </c>
      <c r="E23" s="150" t="str">
        <f>IF('Woodland options'!F23="","",'Woodland options'!F23)</f>
        <v/>
      </c>
      <c r="F23" s="211" t="str">
        <f>IF('Woodland options'!G23=0,"",'Woodland options'!G23)</f>
        <v/>
      </c>
      <c r="G23" s="150" t="str">
        <f>IF('Woodland options'!H23=0,"",'Woodland options'!H23)</f>
        <v/>
      </c>
      <c r="H23" s="22">
        <f>'Woodland options'!I23</f>
        <v>0</v>
      </c>
      <c r="I23" s="9" t="str">
        <f>'Woodland options'!J23</f>
        <v>1 - Woodland</v>
      </c>
      <c r="J23" s="10" t="str">
        <f>'Woodland options'!K23</f>
        <v>02 - Ground prep</v>
      </c>
      <c r="K23" s="11">
        <f>'Woodland options'!L23</f>
        <v>1</v>
      </c>
      <c r="L23" s="213" t="str">
        <f>'Woodland options'!N23</f>
        <v>1.02.01</v>
      </c>
      <c r="M23" s="151">
        <f>'Woodland options'!O23</f>
        <v>10</v>
      </c>
    </row>
    <row r="24" spans="1:13" x14ac:dyDescent="0.25">
      <c r="A24" s="152" t="str">
        <f>'Woodland options'!B24</f>
        <v>Sub soil</v>
      </c>
      <c r="B24" s="202" t="str">
        <f>'Woodland options'!C24</f>
        <v>hectare</v>
      </c>
      <c r="C24" s="12">
        <f>'Woodland options'!D24</f>
        <v>35</v>
      </c>
      <c r="D24" s="211" t="str">
        <f>IF('Woodland options'!E24="","",'Woodland options'!E24)</f>
        <v>Y</v>
      </c>
      <c r="E24" s="150" t="str">
        <f>IF('Woodland options'!F24="","",'Woodland options'!F24)</f>
        <v/>
      </c>
      <c r="F24" s="211" t="str">
        <f>IF('Woodland options'!G24=0,"",'Woodland options'!G24)</f>
        <v/>
      </c>
      <c r="G24" s="150" t="str">
        <f>IF('Woodland options'!H24=0,"",'Woodland options'!H24)</f>
        <v/>
      </c>
      <c r="H24" s="22">
        <f>'Woodland options'!I24</f>
        <v>0</v>
      </c>
      <c r="I24" s="9" t="str">
        <f>'Woodland options'!J24</f>
        <v>1 - Woodland</v>
      </c>
      <c r="J24" s="10" t="str">
        <f>'Woodland options'!K24</f>
        <v>02 - Ground prep</v>
      </c>
      <c r="K24" s="11">
        <f>'Woodland options'!L24</f>
        <v>2</v>
      </c>
      <c r="L24" s="213" t="str">
        <f>'Woodland options'!N24</f>
        <v>1.02.02</v>
      </c>
      <c r="M24" s="151">
        <f>'Woodland options'!O24</f>
        <v>11</v>
      </c>
    </row>
    <row r="25" spans="1:13" x14ac:dyDescent="0.25">
      <c r="A25" s="152" t="str">
        <f>'Woodland options'!B25</f>
        <v>Power harrow</v>
      </c>
      <c r="B25" s="202" t="str">
        <f>'Woodland options'!C25</f>
        <v>hectare</v>
      </c>
      <c r="C25" s="12">
        <f>'Woodland options'!D25</f>
        <v>30</v>
      </c>
      <c r="D25" s="211" t="str">
        <f>IF('Woodland options'!E25="","",'Woodland options'!E25)</f>
        <v>Y</v>
      </c>
      <c r="E25" s="150" t="str">
        <f>IF('Woodland options'!F25="","",'Woodland options'!F25)</f>
        <v/>
      </c>
      <c r="F25" s="211" t="str">
        <f>IF('Woodland options'!G25=0,"",'Woodland options'!G25)</f>
        <v/>
      </c>
      <c r="G25" s="150" t="str">
        <f>IF('Woodland options'!H25=0,"",'Woodland options'!H25)</f>
        <v/>
      </c>
      <c r="H25" s="22">
        <f>'Woodland options'!I25</f>
        <v>0</v>
      </c>
      <c r="I25" s="9" t="str">
        <f>'Woodland options'!J25</f>
        <v>1 - Woodland</v>
      </c>
      <c r="J25" s="10" t="str">
        <f>'Woodland options'!K25</f>
        <v>02 - Ground prep</v>
      </c>
      <c r="K25" s="11">
        <f>'Woodland options'!L25</f>
        <v>3</v>
      </c>
      <c r="L25" s="213" t="str">
        <f>'Woodland options'!N25</f>
        <v>1.02.03</v>
      </c>
      <c r="M25" s="151">
        <f>'Woodland options'!O25</f>
        <v>12</v>
      </c>
    </row>
    <row r="26" spans="1:13" x14ac:dyDescent="0.25">
      <c r="A26" s="152" t="str">
        <f>'Woodland options'!B26</f>
        <v>Rolling</v>
      </c>
      <c r="B26" s="202" t="str">
        <f>'Woodland options'!C26</f>
        <v>hectare</v>
      </c>
      <c r="C26" s="12">
        <f>'Woodland options'!D26</f>
        <v>15</v>
      </c>
      <c r="D26" s="211" t="str">
        <f>IF('Woodland options'!E26="","",'Woodland options'!E26)</f>
        <v>Y</v>
      </c>
      <c r="E26" s="150" t="str">
        <f>IF('Woodland options'!F26="","",'Woodland options'!F26)</f>
        <v/>
      </c>
      <c r="F26" s="211" t="str">
        <f>IF('Woodland options'!G26=0,"",'Woodland options'!G26)</f>
        <v/>
      </c>
      <c r="G26" s="150" t="str">
        <f>IF('Woodland options'!H26=0,"",'Woodland options'!H26)</f>
        <v/>
      </c>
      <c r="H26" s="22">
        <f>'Woodland options'!I26</f>
        <v>0</v>
      </c>
      <c r="I26" s="9" t="str">
        <f>'Woodland options'!J26</f>
        <v>1 - Woodland</v>
      </c>
      <c r="J26" s="10" t="str">
        <f>'Woodland options'!K26</f>
        <v>02 - Ground prep</v>
      </c>
      <c r="K26" s="11">
        <f>'Woodland options'!L26</f>
        <v>4</v>
      </c>
      <c r="L26" s="213" t="str">
        <f>'Woodland options'!N26</f>
        <v>1.02.04</v>
      </c>
      <c r="M26" s="151">
        <f>'Woodland options'!O26</f>
        <v>13</v>
      </c>
    </row>
    <row r="27" spans="1:13" x14ac:dyDescent="0.25">
      <c r="A27" s="158" t="str">
        <f>'Woodland options'!B27</f>
        <v>Chemical screefing (Spot spraying)</v>
      </c>
      <c r="B27" s="202" t="str">
        <f>'Woodland options'!C27</f>
        <v>spot</v>
      </c>
      <c r="C27" s="12">
        <f>'Woodland options'!D27</f>
        <v>0.08</v>
      </c>
      <c r="D27" s="211" t="str">
        <f>IF('Woodland options'!E27="","",'Woodland options'!E27)</f>
        <v>Y</v>
      </c>
      <c r="E27" s="150" t="str">
        <f>IF('Woodland options'!F27="","",'Woodland options'!F27)</f>
        <v/>
      </c>
      <c r="F27" s="211" t="str">
        <f>IF('Woodland options'!G27=0,"",'Woodland options'!G27)</f>
        <v/>
      </c>
      <c r="G27" s="150" t="str">
        <f>IF('Woodland options'!H27=0,"",'Woodland options'!H27)</f>
        <v/>
      </c>
      <c r="H27" s="22">
        <f>'Woodland options'!I27</f>
        <v>0</v>
      </c>
      <c r="I27" s="9" t="str">
        <f>'Woodland options'!J27</f>
        <v>1 - Woodland</v>
      </c>
      <c r="J27" s="10" t="str">
        <f>'Woodland options'!K27</f>
        <v>02 - Ground prep</v>
      </c>
      <c r="K27" s="11">
        <f>'Woodland options'!L27</f>
        <v>5</v>
      </c>
      <c r="L27" s="213" t="str">
        <f>'Woodland options'!N27</f>
        <v>1.02.05</v>
      </c>
      <c r="M27" s="159">
        <f>'Woodland options'!O27</f>
        <v>14</v>
      </c>
    </row>
    <row r="28" spans="1:13" x14ac:dyDescent="0.25">
      <c r="A28" s="152" t="str">
        <f>'Woodland options'!B28</f>
        <v>Scarifying</v>
      </c>
      <c r="B28" s="202" t="str">
        <f>'Woodland options'!C28</f>
        <v>hectare</v>
      </c>
      <c r="C28" s="12">
        <f>'Woodland options'!D28</f>
        <v>100</v>
      </c>
      <c r="D28" s="211" t="str">
        <f>IF('Woodland options'!E28="","",'Woodland options'!E28)</f>
        <v>Y</v>
      </c>
      <c r="E28" s="150" t="str">
        <f>IF('Woodland options'!F28="","",'Woodland options'!F28)</f>
        <v/>
      </c>
      <c r="F28" s="211" t="str">
        <f>IF('Woodland options'!G28=0,"",'Woodland options'!G28)</f>
        <v/>
      </c>
      <c r="G28" s="150" t="str">
        <f>IF('Woodland options'!H28=0,"",'Woodland options'!H28)</f>
        <v/>
      </c>
      <c r="H28" s="22">
        <f>'Woodland options'!I28</f>
        <v>0</v>
      </c>
      <c r="I28" s="9" t="str">
        <f>'Woodland options'!J28</f>
        <v>1 - Woodland</v>
      </c>
      <c r="J28" s="10" t="str">
        <f>'Woodland options'!K28</f>
        <v>02 - Ground prep</v>
      </c>
      <c r="K28" s="11">
        <f>'Woodland options'!L28</f>
        <v>6</v>
      </c>
      <c r="L28" s="213" t="str">
        <f>'Woodland options'!N28</f>
        <v>1.02.06</v>
      </c>
      <c r="M28" s="151">
        <f>'Woodland options'!O28</f>
        <v>15</v>
      </c>
    </row>
    <row r="29" spans="1:13" x14ac:dyDescent="0.25">
      <c r="A29" s="152" t="str">
        <f>'Woodland options'!B29</f>
        <v>Ripping</v>
      </c>
      <c r="B29" s="202" t="str">
        <f>'Woodland options'!C29</f>
        <v>hectare</v>
      </c>
      <c r="C29" s="12">
        <f>'Woodland options'!D29</f>
        <v>125</v>
      </c>
      <c r="D29" s="211" t="str">
        <f>IF('Woodland options'!E29="","",'Woodland options'!E29)</f>
        <v>Y</v>
      </c>
      <c r="E29" s="150" t="str">
        <f>IF('Woodland options'!F29="","",'Woodland options'!F29)</f>
        <v/>
      </c>
      <c r="F29" s="211" t="str">
        <f>IF('Woodland options'!G29=0,"",'Woodland options'!G29)</f>
        <v/>
      </c>
      <c r="G29" s="150" t="str">
        <f>IF('Woodland options'!H29=0,"",'Woodland options'!H29)</f>
        <v/>
      </c>
      <c r="H29" s="22">
        <f>'Woodland options'!I29</f>
        <v>0</v>
      </c>
      <c r="I29" s="9" t="str">
        <f>'Woodland options'!J29</f>
        <v>1 - Woodland</v>
      </c>
      <c r="J29" s="10" t="str">
        <f>'Woodland options'!K29</f>
        <v>02 - Ground prep</v>
      </c>
      <c r="K29" s="11">
        <f>'Woodland options'!L29</f>
        <v>7</v>
      </c>
      <c r="L29" s="213" t="str">
        <f>'Woodland options'!N29</f>
        <v>1.02.07</v>
      </c>
      <c r="M29" s="151">
        <f>'Woodland options'!O29</f>
        <v>16</v>
      </c>
    </row>
    <row r="30" spans="1:13" x14ac:dyDescent="0.25">
      <c r="A30" s="152" t="str">
        <f>'Woodland options'!B30</f>
        <v>Mounding</v>
      </c>
      <c r="B30" s="202" t="str">
        <f>'Woodland options'!C30</f>
        <v>hectare</v>
      </c>
      <c r="C30" s="12">
        <f>'Woodland options'!D30</f>
        <v>125</v>
      </c>
      <c r="D30" s="211" t="str">
        <f>IF('Woodland options'!E30="","",'Woodland options'!E30)</f>
        <v>Y</v>
      </c>
      <c r="E30" s="150" t="str">
        <f>IF('Woodland options'!F30="","",'Woodland options'!F30)</f>
        <v/>
      </c>
      <c r="F30" s="211" t="str">
        <f>IF('Woodland options'!G30=0,"",'Woodland options'!G30)</f>
        <v/>
      </c>
      <c r="G30" s="150" t="str">
        <f>IF('Woodland options'!H30=0,"",'Woodland options'!H30)</f>
        <v/>
      </c>
      <c r="H30" s="22">
        <f>'Woodland options'!I30</f>
        <v>0</v>
      </c>
      <c r="I30" s="9" t="str">
        <f>'Woodland options'!J30</f>
        <v>1 - Woodland</v>
      </c>
      <c r="J30" s="10" t="str">
        <f>'Woodland options'!K30</f>
        <v>02 - Ground prep</v>
      </c>
      <c r="K30" s="11">
        <f>'Woodland options'!L30</f>
        <v>8</v>
      </c>
      <c r="L30" s="213" t="str">
        <f>'Woodland options'!N30</f>
        <v>1.02.08</v>
      </c>
      <c r="M30" s="151">
        <f>'Woodland options'!O30</f>
        <v>17</v>
      </c>
    </row>
    <row r="31" spans="1:13" x14ac:dyDescent="0.25">
      <c r="A31" s="152" t="str">
        <f>'Woodland options'!B31</f>
        <v>Drainage in new planting</v>
      </c>
      <c r="B31" s="202" t="str">
        <f>'Woodland options'!C31</f>
        <v>m</v>
      </c>
      <c r="C31" s="12">
        <f>'Woodland options'!D31</f>
        <v>2</v>
      </c>
      <c r="D31" s="211" t="str">
        <f>IF('Woodland options'!E31="","",'Woodland options'!E31)</f>
        <v>Y</v>
      </c>
      <c r="E31" s="150" t="str">
        <f>IF('Woodland options'!F31="","",'Woodland options'!F31)</f>
        <v/>
      </c>
      <c r="F31" s="211" t="str">
        <f>IF('Woodland options'!G31=0,"",'Woodland options'!G31)</f>
        <v/>
      </c>
      <c r="G31" s="150" t="str">
        <f>IF('Woodland options'!H31=0,"",'Woodland options'!H31)</f>
        <v/>
      </c>
      <c r="H31" s="22">
        <f>'Woodland options'!I31</f>
        <v>0</v>
      </c>
      <c r="I31" s="9" t="str">
        <f>'Woodland options'!J31</f>
        <v>1 - Woodland</v>
      </c>
      <c r="J31" s="10" t="str">
        <f>'Woodland options'!K31</f>
        <v>02 - Ground prep</v>
      </c>
      <c r="K31" s="11">
        <f>'Woodland options'!L31</f>
        <v>9</v>
      </c>
      <c r="L31" s="213" t="str">
        <f>'Woodland options'!N31</f>
        <v>1.02.09</v>
      </c>
      <c r="M31" s="151">
        <f>'Woodland options'!O31</f>
        <v>18</v>
      </c>
    </row>
    <row r="32" spans="1:13" x14ac:dyDescent="0.25">
      <c r="A32" s="152" t="str">
        <f>'Woodland options'!B32</f>
        <v>Chemical Screefing (compete coverage)</v>
      </c>
      <c r="B32" s="202" t="str">
        <f>'Woodland options'!C32</f>
        <v>hectare</v>
      </c>
      <c r="C32" s="12">
        <f>'Woodland options'!D32</f>
        <v>150</v>
      </c>
      <c r="D32" s="211" t="str">
        <f>IF('Woodland options'!E32="","",'Woodland options'!E32)</f>
        <v>Y</v>
      </c>
      <c r="E32" s="150" t="str">
        <f>IF('Woodland options'!F32="","",'Woodland options'!F32)</f>
        <v/>
      </c>
      <c r="F32" s="211" t="str">
        <f>IF('Woodland options'!G32=0,"",'Woodland options'!G32)</f>
        <v/>
      </c>
      <c r="G32" s="150" t="str">
        <f>IF('Woodland options'!H32=0,"",'Woodland options'!H32)</f>
        <v/>
      </c>
      <c r="H32" s="22">
        <f>'Woodland options'!I32</f>
        <v>0</v>
      </c>
      <c r="I32" s="9" t="str">
        <f>'Woodland options'!J32</f>
        <v>1 - Woodland</v>
      </c>
      <c r="J32" s="10" t="str">
        <f>'Woodland options'!K32</f>
        <v>02 - Ground prep</v>
      </c>
      <c r="K32" s="11">
        <f>'Woodland options'!L32</f>
        <v>10</v>
      </c>
      <c r="L32" s="213" t="str">
        <f>'Woodland options'!N32</f>
        <v>1.02.10</v>
      </c>
      <c r="M32" s="151">
        <f>'Woodland options'!O32</f>
        <v>19</v>
      </c>
    </row>
    <row r="33" spans="1:13" x14ac:dyDescent="0.25">
      <c r="A33" s="155" t="str">
        <f>'Woodland options'!B33</f>
        <v>1.03 - Woodland Establishment: Fencing</v>
      </c>
      <c r="B33" s="4"/>
      <c r="C33" s="5"/>
      <c r="D33" s="6"/>
      <c r="E33" s="4"/>
      <c r="F33" s="4"/>
      <c r="G33" s="4"/>
      <c r="H33" s="156"/>
      <c r="I33" s="4"/>
      <c r="J33" s="4"/>
      <c r="K33" s="6"/>
      <c r="L33" s="203">
        <f>'Woodland options'!N33</f>
        <v>1.03</v>
      </c>
      <c r="M33" s="157"/>
    </row>
    <row r="34" spans="1:13" x14ac:dyDescent="0.25">
      <c r="A34" s="158" t="str">
        <f>'Woodland options'!B34</f>
        <v>Amenity Wood Post &amp; 3 rail fence</v>
      </c>
      <c r="B34" s="207" t="str">
        <f>'Woodland options'!C34</f>
        <v>metre</v>
      </c>
      <c r="C34" s="7">
        <f>'Woodland options'!D34</f>
        <v>18</v>
      </c>
      <c r="D34" s="211" t="str">
        <f>IF('Woodland options'!E34="","",'Woodland options'!E34)</f>
        <v>Y</v>
      </c>
      <c r="E34" s="150" t="str">
        <f>IF('Woodland options'!F34="","",'Woodland options'!F34)</f>
        <v/>
      </c>
      <c r="F34" s="211" t="str">
        <f>IF('Woodland options'!G34=0,"",'Woodland options'!G34)</f>
        <v/>
      </c>
      <c r="G34" s="150" t="str">
        <f>IF('Woodland options'!H34=0,"",'Woodland options'!H34)</f>
        <v/>
      </c>
      <c r="H34" s="22">
        <f>'Woodland options'!I34</f>
        <v>0</v>
      </c>
      <c r="I34" s="9" t="str">
        <f>'Woodland options'!J34</f>
        <v>1 - Woodland</v>
      </c>
      <c r="J34" s="10" t="str">
        <f>'Woodland options'!K34</f>
        <v>03 - Woodland Establishment - Fencing</v>
      </c>
      <c r="K34" s="11">
        <f>'Woodland options'!L34</f>
        <v>1</v>
      </c>
      <c r="L34" s="213" t="str">
        <f>'Woodland options'!N34</f>
        <v>1.03.01</v>
      </c>
      <c r="M34" s="159">
        <f>'Woodland options'!O34</f>
        <v>87</v>
      </c>
    </row>
    <row r="35" spans="1:13" x14ac:dyDescent="0.25">
      <c r="A35" s="153" t="str">
        <f>'Woodland options'!B35</f>
        <v>Post and Wire (3 strand)</v>
      </c>
      <c r="B35" s="208" t="str">
        <f>'Woodland options'!C35</f>
        <v>m</v>
      </c>
      <c r="C35" s="8">
        <f>'Woodland options'!D35</f>
        <v>2.5</v>
      </c>
      <c r="D35" s="211" t="str">
        <f>IF('Woodland options'!E35="","",'Woodland options'!E35)</f>
        <v>Y</v>
      </c>
      <c r="E35" s="150" t="str">
        <f>IF('Woodland options'!F35="","",'Woodland options'!F35)</f>
        <v/>
      </c>
      <c r="F35" s="211" t="str">
        <f>IF('Woodland options'!G35=0,"",'Woodland options'!G35)</f>
        <v/>
      </c>
      <c r="G35" s="150" t="str">
        <f>IF('Woodland options'!H35=0,"",'Woodland options'!H35)</f>
        <v/>
      </c>
      <c r="H35" s="22">
        <f>'Woodland options'!I35</f>
        <v>0</v>
      </c>
      <c r="I35" s="9" t="str">
        <f>'Woodland options'!J35</f>
        <v>1 - Woodland</v>
      </c>
      <c r="J35" s="10" t="str">
        <f>'Woodland options'!K35</f>
        <v>03 - Woodland Establishment - Fencing</v>
      </c>
      <c r="K35" s="11">
        <f>'Woodland options'!L35</f>
        <v>2</v>
      </c>
      <c r="L35" s="213" t="str">
        <f>'Woodland options'!N35</f>
        <v>1.03.02</v>
      </c>
      <c r="M35" s="154">
        <f>'Woodland options'!O35</f>
        <v>316</v>
      </c>
    </row>
    <row r="36" spans="1:13" x14ac:dyDescent="0.25">
      <c r="A36" s="153" t="str">
        <f>'Woodland options'!B36</f>
        <v>High tensile fencing</v>
      </c>
      <c r="B36" s="208" t="str">
        <f>'Woodland options'!C36</f>
        <v>m</v>
      </c>
      <c r="C36" s="8">
        <f>'Woodland options'!D36</f>
        <v>2.25</v>
      </c>
      <c r="D36" s="211" t="str">
        <f>IF('Woodland options'!E36="","",'Woodland options'!E36)</f>
        <v>Y</v>
      </c>
      <c r="E36" s="150" t="str">
        <f>IF('Woodland options'!F36="","",'Woodland options'!F36)</f>
        <v/>
      </c>
      <c r="F36" s="211" t="str">
        <f>IF('Woodland options'!G36=0,"",'Woodland options'!G36)</f>
        <v/>
      </c>
      <c r="G36" s="150" t="str">
        <f>IF('Woodland options'!H36=0,"",'Woodland options'!H36)</f>
        <v/>
      </c>
      <c r="H36" s="22">
        <f>'Woodland options'!I36</f>
        <v>0</v>
      </c>
      <c r="I36" s="9" t="str">
        <f>'Woodland options'!J36</f>
        <v>1 - Woodland</v>
      </c>
      <c r="J36" s="10" t="str">
        <f>'Woodland options'!K36</f>
        <v>03 - Woodland Establishment - Fencing</v>
      </c>
      <c r="K36" s="11">
        <f>'Woodland options'!L36</f>
        <v>3</v>
      </c>
      <c r="L36" s="213" t="str">
        <f>'Woodland options'!N36</f>
        <v>1.03.03</v>
      </c>
      <c r="M36" s="154">
        <f>'Woodland options'!O36</f>
        <v>319</v>
      </c>
    </row>
    <row r="37" spans="1:13" x14ac:dyDescent="0.25">
      <c r="A37" s="149" t="str">
        <f>'Woodland options'!B37</f>
        <v>Rabbit fencing</v>
      </c>
      <c r="B37" s="207" t="str">
        <f>'Woodland options'!C37</f>
        <v>m</v>
      </c>
      <c r="C37" s="7">
        <f>'Woodland options'!D37</f>
        <v>6.5</v>
      </c>
      <c r="D37" s="211" t="str">
        <f>IF('Woodland options'!E37="","",'Woodland options'!E37)</f>
        <v>Y</v>
      </c>
      <c r="E37" s="150" t="str">
        <f>IF('Woodland options'!F37="","",'Woodland options'!F37)</f>
        <v/>
      </c>
      <c r="F37" s="211" t="str">
        <f>IF('Woodland options'!G37=0,"",'Woodland options'!G37)</f>
        <v/>
      </c>
      <c r="G37" s="150" t="str">
        <f>IF('Woodland options'!H37=0,"",'Woodland options'!H37)</f>
        <v/>
      </c>
      <c r="H37" s="22">
        <f>'Woodland options'!I37</f>
        <v>0</v>
      </c>
      <c r="I37" s="9" t="str">
        <f>'Woodland options'!J37</f>
        <v>1 - Woodland</v>
      </c>
      <c r="J37" s="10" t="str">
        <f>'Woodland options'!K37</f>
        <v>03 - Woodland Establishment - Fencing</v>
      </c>
      <c r="K37" s="11">
        <f>'Woodland options'!L37</f>
        <v>4</v>
      </c>
      <c r="L37" s="213" t="str">
        <f>'Woodland options'!N37</f>
        <v>1.03.04</v>
      </c>
      <c r="M37" s="151">
        <f>'Woodland options'!O37</f>
        <v>38</v>
      </c>
    </row>
    <row r="38" spans="1:13" x14ac:dyDescent="0.25">
      <c r="A38" s="149" t="str">
        <f>'Woodland options'!B38</f>
        <v>Stock fencing</v>
      </c>
      <c r="B38" s="207" t="str">
        <f>'Woodland options'!C38</f>
        <v>m</v>
      </c>
      <c r="C38" s="7">
        <f>'Woodland options'!D38</f>
        <v>4.9000000000000004</v>
      </c>
      <c r="D38" s="211" t="str">
        <f>IF('Woodland options'!E38="","",'Woodland options'!E38)</f>
        <v>Y</v>
      </c>
      <c r="E38" s="150" t="str">
        <f>IF('Woodland options'!F38="","",'Woodland options'!F38)</f>
        <v/>
      </c>
      <c r="F38" s="211" t="str">
        <f>IF('Woodland options'!G38=0,"",'Woodland options'!G38)</f>
        <v/>
      </c>
      <c r="G38" s="150" t="str">
        <f>IF('Woodland options'!H38=0,"",'Woodland options'!H38)</f>
        <v/>
      </c>
      <c r="H38" s="22">
        <f>'Woodland options'!I38</f>
        <v>0</v>
      </c>
      <c r="I38" s="9" t="str">
        <f>'Woodland options'!J38</f>
        <v>1 - Woodland</v>
      </c>
      <c r="J38" s="10" t="str">
        <f>'Woodland options'!K38</f>
        <v>03 - Woodland Establishment - Fencing</v>
      </c>
      <c r="K38" s="11">
        <f>'Woodland options'!L38</f>
        <v>5</v>
      </c>
      <c r="L38" s="213" t="str">
        <f>'Woodland options'!N38</f>
        <v>1.03.05</v>
      </c>
      <c r="M38" s="151">
        <f>'Woodland options'!O38</f>
        <v>35</v>
      </c>
    </row>
    <row r="39" spans="1:13" x14ac:dyDescent="0.25">
      <c r="A39" s="149" t="str">
        <f>'Woodland options'!B39</f>
        <v>Stock and rabbit fencing</v>
      </c>
      <c r="B39" s="207" t="str">
        <f>'Woodland options'!C39</f>
        <v>m</v>
      </c>
      <c r="C39" s="7">
        <f>'Woodland options'!D39</f>
        <v>7.4</v>
      </c>
      <c r="D39" s="211" t="str">
        <f>IF('Woodland options'!E39="","",'Woodland options'!E39)</f>
        <v>Y</v>
      </c>
      <c r="E39" s="150" t="str">
        <f>IF('Woodland options'!F39="","",'Woodland options'!F39)</f>
        <v/>
      </c>
      <c r="F39" s="211" t="str">
        <f>IF('Woodland options'!G39=0,"",'Woodland options'!G39)</f>
        <v/>
      </c>
      <c r="G39" s="150" t="str">
        <f>IF('Woodland options'!H39=0,"",'Woodland options'!H39)</f>
        <v/>
      </c>
      <c r="H39" s="22">
        <f>'Woodland options'!I39</f>
        <v>0</v>
      </c>
      <c r="I39" s="9" t="str">
        <f>'Woodland options'!J39</f>
        <v>1 - Woodland</v>
      </c>
      <c r="J39" s="10" t="str">
        <f>'Woodland options'!K39</f>
        <v>03 - Woodland Establishment - Fencing</v>
      </c>
      <c r="K39" s="11">
        <f>'Woodland options'!L39</f>
        <v>6</v>
      </c>
      <c r="L39" s="213" t="str">
        <f>'Woodland options'!N39</f>
        <v>1.03.06</v>
      </c>
      <c r="M39" s="151">
        <f>'Woodland options'!O39</f>
        <v>36</v>
      </c>
    </row>
    <row r="40" spans="1:13" x14ac:dyDescent="0.25">
      <c r="A40" s="149" t="str">
        <f>'Woodland options'!B40</f>
        <v>Deer and rabbit fencing</v>
      </c>
      <c r="B40" s="207" t="str">
        <f>'Woodland options'!C40</f>
        <v>m</v>
      </c>
      <c r="C40" s="7">
        <f>'Woodland options'!D40</f>
        <v>10</v>
      </c>
      <c r="D40" s="211" t="str">
        <f>IF('Woodland options'!E40="","",'Woodland options'!E40)</f>
        <v>Y</v>
      </c>
      <c r="E40" s="150" t="str">
        <f>IF('Woodland options'!F40="","",'Woodland options'!F40)</f>
        <v/>
      </c>
      <c r="F40" s="211" t="str">
        <f>IF('Woodland options'!G40=0,"",'Woodland options'!G40)</f>
        <v/>
      </c>
      <c r="G40" s="150" t="str">
        <f>IF('Woodland options'!H40=0,"",'Woodland options'!H40)</f>
        <v/>
      </c>
      <c r="H40" s="22">
        <f>'Woodland options'!I40</f>
        <v>0</v>
      </c>
      <c r="I40" s="9" t="str">
        <f>'Woodland options'!J40</f>
        <v>1 - Woodland</v>
      </c>
      <c r="J40" s="10" t="str">
        <f>'Woodland options'!K40</f>
        <v>03 - Woodland Establishment - Fencing</v>
      </c>
      <c r="K40" s="11">
        <f>'Woodland options'!L40</f>
        <v>7</v>
      </c>
      <c r="L40" s="213" t="str">
        <f>'Woodland options'!N40</f>
        <v>1.03.07</v>
      </c>
      <c r="M40" s="151">
        <f>'Woodland options'!O40</f>
        <v>41</v>
      </c>
    </row>
    <row r="41" spans="1:13" x14ac:dyDescent="0.25">
      <c r="A41" s="149" t="str">
        <f>'Woodland options'!B41</f>
        <v>Light weight deer fencing</v>
      </c>
      <c r="B41" s="207" t="str">
        <f>'Woodland options'!C41</f>
        <v>m</v>
      </c>
      <c r="C41" s="7">
        <f>'Woodland options'!D41</f>
        <v>7.15</v>
      </c>
      <c r="D41" s="211" t="str">
        <f>IF('Woodland options'!E41="","",'Woodland options'!E41)</f>
        <v>Y</v>
      </c>
      <c r="E41" s="150" t="str">
        <f>IF('Woodland options'!F41="","",'Woodland options'!F41)</f>
        <v/>
      </c>
      <c r="F41" s="211" t="str">
        <f>IF('Woodland options'!G41=0,"",'Woodland options'!G41)</f>
        <v/>
      </c>
      <c r="G41" s="150" t="str">
        <f>IF('Woodland options'!H41=0,"",'Woodland options'!H41)</f>
        <v/>
      </c>
      <c r="H41" s="22">
        <f>'Woodland options'!I41</f>
        <v>0</v>
      </c>
      <c r="I41" s="9" t="str">
        <f>'Woodland options'!J41</f>
        <v>1 - Woodland</v>
      </c>
      <c r="J41" s="10" t="str">
        <f>'Woodland options'!K41</f>
        <v>03 - Woodland Establishment - Fencing</v>
      </c>
      <c r="K41" s="11">
        <f>'Woodland options'!L41</f>
        <v>8</v>
      </c>
      <c r="L41" s="213" t="str">
        <f>'Woodland options'!N41</f>
        <v>1.03.08</v>
      </c>
      <c r="M41" s="151">
        <f>'Woodland options'!O41</f>
        <v>39</v>
      </c>
    </row>
    <row r="42" spans="1:13" x14ac:dyDescent="0.25">
      <c r="A42" s="149" t="str">
        <f>'Woodland options'!B42</f>
        <v>Heavyweight deer fencing</v>
      </c>
      <c r="B42" s="207" t="str">
        <f>'Woodland options'!C42</f>
        <v>m</v>
      </c>
      <c r="C42" s="7">
        <f>'Woodland options'!D42</f>
        <v>10</v>
      </c>
      <c r="D42" s="211" t="str">
        <f>IF('Woodland options'!E42="","",'Woodland options'!E42)</f>
        <v>Y</v>
      </c>
      <c r="E42" s="150" t="str">
        <f>IF('Woodland options'!F42="","",'Woodland options'!F42)</f>
        <v/>
      </c>
      <c r="F42" s="211" t="str">
        <f>IF('Woodland options'!G42=0,"",'Woodland options'!G42)</f>
        <v/>
      </c>
      <c r="G42" s="150" t="str">
        <f>IF('Woodland options'!H42=0,"",'Woodland options'!H42)</f>
        <v/>
      </c>
      <c r="H42" s="22">
        <f>'Woodland options'!I42</f>
        <v>0</v>
      </c>
      <c r="I42" s="9" t="str">
        <f>'Woodland options'!J42</f>
        <v>1 - Woodland</v>
      </c>
      <c r="J42" s="10" t="str">
        <f>'Woodland options'!K42</f>
        <v>03 - Woodland Establishment - Fencing</v>
      </c>
      <c r="K42" s="11">
        <f>'Woodland options'!L42</f>
        <v>9</v>
      </c>
      <c r="L42" s="213" t="str">
        <f>'Woodland options'!N42</f>
        <v>1.03.09</v>
      </c>
      <c r="M42" s="151">
        <f>'Woodland options'!O42</f>
        <v>50</v>
      </c>
    </row>
    <row r="43" spans="1:13" x14ac:dyDescent="0.25">
      <c r="A43" s="149" t="str">
        <f>'Woodland options'!B43</f>
        <v>Temporary deer fencing (includes reuse)</v>
      </c>
      <c r="B43" s="207" t="str">
        <f>'Woodland options'!C43</f>
        <v>m</v>
      </c>
      <c r="C43" s="7">
        <f>'Woodland options'!D43</f>
        <v>5.2</v>
      </c>
      <c r="D43" s="211" t="str">
        <f>IF('Woodland options'!E43="","",'Woodland options'!E43)</f>
        <v>Y</v>
      </c>
      <c r="E43" s="150" t="str">
        <f>IF('Woodland options'!F43="","",'Woodland options'!F43)</f>
        <v/>
      </c>
      <c r="F43" s="211" t="str">
        <f>IF('Woodland options'!G43=0,"",'Woodland options'!G43)</f>
        <v/>
      </c>
      <c r="G43" s="150" t="str">
        <f>IF('Woodland options'!H43=0,"",'Woodland options'!H43)</f>
        <v/>
      </c>
      <c r="H43" s="22">
        <f>'Woodland options'!I43</f>
        <v>0</v>
      </c>
      <c r="I43" s="9" t="str">
        <f>'Woodland options'!J43</f>
        <v>1 - Woodland</v>
      </c>
      <c r="J43" s="10" t="str">
        <f>'Woodland options'!K43</f>
        <v>03 - Woodland Establishment - Fencing</v>
      </c>
      <c r="K43" s="11">
        <f>'Woodland options'!L43</f>
        <v>10</v>
      </c>
      <c r="L43" s="213" t="str">
        <f>'Woodland options'!N43</f>
        <v>1.03.10</v>
      </c>
      <c r="M43" s="151">
        <f>'Woodland options'!O43</f>
        <v>40</v>
      </c>
    </row>
    <row r="44" spans="1:13" x14ac:dyDescent="0.25">
      <c r="A44" s="149" t="str">
        <f>'Woodland options'!B44</f>
        <v>Deer gate (suitable for vehicles)</v>
      </c>
      <c r="B44" s="207" t="str">
        <f>'Woodland options'!C44</f>
        <v>each</v>
      </c>
      <c r="C44" s="7">
        <f>'Woodland options'!D44</f>
        <v>430</v>
      </c>
      <c r="D44" s="211" t="str">
        <f>IF('Woodland options'!E44="","",'Woodland options'!E44)</f>
        <v>Y</v>
      </c>
      <c r="E44" s="150" t="str">
        <f>IF('Woodland options'!F44="","",'Woodland options'!F44)</f>
        <v/>
      </c>
      <c r="F44" s="211" t="str">
        <f>IF('Woodland options'!G44=0,"",'Woodland options'!G44)</f>
        <v/>
      </c>
      <c r="G44" s="150" t="str">
        <f>IF('Woodland options'!H44=0,"",'Woodland options'!H44)</f>
        <v/>
      </c>
      <c r="H44" s="22">
        <f>'Woodland options'!I44</f>
        <v>0</v>
      </c>
      <c r="I44" s="9" t="str">
        <f>'Woodland options'!J44</f>
        <v>1 - Woodland</v>
      </c>
      <c r="J44" s="10" t="str">
        <f>'Woodland options'!K44</f>
        <v>03 - Woodland Establishment - Fencing</v>
      </c>
      <c r="K44" s="11">
        <f>'Woodland options'!L44</f>
        <v>11</v>
      </c>
      <c r="L44" s="213" t="str">
        <f>'Woodland options'!N44</f>
        <v>1.03.11</v>
      </c>
      <c r="M44" s="151">
        <f>'Woodland options'!O44</f>
        <v>42</v>
      </c>
    </row>
    <row r="45" spans="1:13" x14ac:dyDescent="0.25">
      <c r="A45" s="149" t="str">
        <f>'Woodland options'!B45</f>
        <v>Deer hide</v>
      </c>
      <c r="B45" s="207" t="str">
        <f>'Woodland options'!C45</f>
        <v>each</v>
      </c>
      <c r="C45" s="7">
        <f>'Woodland options'!D45</f>
        <v>200</v>
      </c>
      <c r="D45" s="211" t="str">
        <f>IF('Woodland options'!E45="","",'Woodland options'!E45)</f>
        <v>Y</v>
      </c>
      <c r="E45" s="150" t="str">
        <f>IF('Woodland options'!F45="","",'Woodland options'!F45)</f>
        <v/>
      </c>
      <c r="F45" s="211" t="str">
        <f>IF('Woodland options'!G45=0,"",'Woodland options'!G45)</f>
        <v/>
      </c>
      <c r="G45" s="150" t="str">
        <f>IF('Woodland options'!H45=0,"",'Woodland options'!H45)</f>
        <v/>
      </c>
      <c r="H45" s="22">
        <f>'Woodland options'!I45</f>
        <v>0</v>
      </c>
      <c r="I45" s="9" t="str">
        <f>'Woodland options'!J45</f>
        <v>1 - Woodland</v>
      </c>
      <c r="J45" s="10" t="str">
        <f>'Woodland options'!K45</f>
        <v>03 - Woodland Establishment - Fencing</v>
      </c>
      <c r="K45" s="11">
        <f>'Woodland options'!L45</f>
        <v>12</v>
      </c>
      <c r="L45" s="213" t="str">
        <f>'Woodland options'!N45</f>
        <v>1.03.12</v>
      </c>
      <c r="M45" s="151">
        <f>'Woodland options'!O45</f>
        <v>104</v>
      </c>
    </row>
    <row r="46" spans="1:13" x14ac:dyDescent="0.25">
      <c r="A46" s="149" t="str">
        <f>'Woodland options'!B46</f>
        <v>Deer high seat</v>
      </c>
      <c r="B46" s="207" t="str">
        <f>'Woodland options'!C46</f>
        <v>each</v>
      </c>
      <c r="C46" s="7">
        <f>'Woodland options'!D46</f>
        <v>400</v>
      </c>
      <c r="D46" s="211" t="str">
        <f>IF('Woodland options'!E46="","",'Woodland options'!E46)</f>
        <v>Y</v>
      </c>
      <c r="E46" s="150" t="str">
        <f>IF('Woodland options'!F46="","",'Woodland options'!F46)</f>
        <v/>
      </c>
      <c r="F46" s="211" t="str">
        <f>IF('Woodland options'!G46=0,"",'Woodland options'!G46)</f>
        <v/>
      </c>
      <c r="G46" s="150" t="str">
        <f>IF('Woodland options'!H46=0,"",'Woodland options'!H46)</f>
        <v/>
      </c>
      <c r="H46" s="22">
        <f>'Woodland options'!I46</f>
        <v>0</v>
      </c>
      <c r="I46" s="9" t="str">
        <f>'Woodland options'!J46</f>
        <v>1 - Woodland</v>
      </c>
      <c r="J46" s="10" t="str">
        <f>'Woodland options'!K46</f>
        <v>03 - Woodland Establishment - Fencing</v>
      </c>
      <c r="K46" s="11">
        <f>'Woodland options'!L46</f>
        <v>13</v>
      </c>
      <c r="L46" s="213" t="str">
        <f>'Woodland options'!N46</f>
        <v>1.03.13</v>
      </c>
      <c r="M46" s="151">
        <f>'Woodland options'!O46</f>
        <v>105</v>
      </c>
    </row>
    <row r="47" spans="1:13" x14ac:dyDescent="0.25">
      <c r="A47" s="149" t="str">
        <f>'Woodland options'!B47</f>
        <v>Deer exclusion plot</v>
      </c>
      <c r="B47" s="207" t="str">
        <f>'Woodland options'!C47</f>
        <v>each</v>
      </c>
      <c r="C47" s="7">
        <f>'Woodland options'!D47</f>
        <v>136</v>
      </c>
      <c r="D47" s="211" t="str">
        <f>IF('Woodland options'!E47="","",'Woodland options'!E47)</f>
        <v>Y</v>
      </c>
      <c r="E47" s="150" t="str">
        <f>IF('Woodland options'!F47="","",'Woodland options'!F47)</f>
        <v/>
      </c>
      <c r="F47" s="211" t="str">
        <f>IF('Woodland options'!G47=0,"",'Woodland options'!G47)</f>
        <v/>
      </c>
      <c r="G47" s="150" t="str">
        <f>IF('Woodland options'!H47=0,"",'Woodland options'!H47)</f>
        <v/>
      </c>
      <c r="H47" s="22">
        <f>'Woodland options'!I47</f>
        <v>0</v>
      </c>
      <c r="I47" s="9" t="str">
        <f>'Woodland options'!J47</f>
        <v>1 - Woodland</v>
      </c>
      <c r="J47" s="10" t="str">
        <f>'Woodland options'!K47</f>
        <v>03 - Woodland Establishment - Fencing</v>
      </c>
      <c r="K47" s="11">
        <f>'Woodland options'!L47</f>
        <v>14</v>
      </c>
      <c r="L47" s="213" t="str">
        <f>'Woodland options'!N47</f>
        <v>1.03.14</v>
      </c>
      <c r="M47" s="151">
        <f>'Woodland options'!O47</f>
        <v>49</v>
      </c>
    </row>
    <row r="48" spans="1:13" x14ac:dyDescent="0.25">
      <c r="A48" s="149" t="str">
        <f>'Woodland options'!B48</f>
        <v>Badger gate</v>
      </c>
      <c r="B48" s="207" t="str">
        <f>'Woodland options'!C48</f>
        <v>each</v>
      </c>
      <c r="C48" s="7">
        <f>'Woodland options'!D48</f>
        <v>135</v>
      </c>
      <c r="D48" s="211" t="str">
        <f>IF('Woodland options'!E48="","",'Woodland options'!E48)</f>
        <v>Y</v>
      </c>
      <c r="E48" s="150" t="str">
        <f>IF('Woodland options'!F48="","",'Woodland options'!F48)</f>
        <v/>
      </c>
      <c r="F48" s="211" t="str">
        <f>IF('Woodland options'!G48=0,"",'Woodland options'!G48)</f>
        <v/>
      </c>
      <c r="G48" s="150" t="str">
        <f>IF('Woodland options'!H48=0,"",'Woodland options'!H48)</f>
        <v/>
      </c>
      <c r="H48" s="22">
        <f>'Woodland options'!I48</f>
        <v>0</v>
      </c>
      <c r="I48" s="9" t="str">
        <f>'Woodland options'!J48</f>
        <v>1 - Woodland</v>
      </c>
      <c r="J48" s="10" t="str">
        <f>'Woodland options'!K48</f>
        <v>03 - Woodland Establishment - Fencing</v>
      </c>
      <c r="K48" s="11">
        <f>'Woodland options'!L48</f>
        <v>15</v>
      </c>
      <c r="L48" s="213" t="str">
        <f>'Woodland options'!N48</f>
        <v>1.03.15</v>
      </c>
      <c r="M48" s="151">
        <f>'Woodland options'!O48</f>
        <v>46</v>
      </c>
    </row>
    <row r="49" spans="1:13" x14ac:dyDescent="0.25">
      <c r="A49" s="153" t="str">
        <f>'Woodland options'!B49</f>
        <v>Fencing supplement - difficult sites</v>
      </c>
      <c r="B49" s="208" t="str">
        <f>'Woodland options'!C49</f>
        <v>m</v>
      </c>
      <c r="C49" s="8">
        <f>'Woodland options'!D49</f>
        <v>2.5</v>
      </c>
      <c r="D49" s="211" t="str">
        <f>IF('Woodland options'!E49="","",'Woodland options'!E49)</f>
        <v>Y</v>
      </c>
      <c r="E49" s="150" t="str">
        <f>IF('Woodland options'!F49="","",'Woodland options'!F49)</f>
        <v/>
      </c>
      <c r="F49" s="211" t="str">
        <f>IF('Woodland options'!G49=0,"",'Woodland options'!G49)</f>
        <v/>
      </c>
      <c r="G49" s="150" t="str">
        <f>IF('Woodland options'!H49=0,"",'Woodland options'!H49)</f>
        <v/>
      </c>
      <c r="H49" s="22">
        <f>'Woodland options'!I49</f>
        <v>0</v>
      </c>
      <c r="I49" s="9" t="str">
        <f>'Woodland options'!J49</f>
        <v>1 - Woodland</v>
      </c>
      <c r="J49" s="10" t="str">
        <f>'Woodland options'!K49</f>
        <v>03 - Woodland Establishment - Fencing</v>
      </c>
      <c r="K49" s="11">
        <f>'Woodland options'!L49</f>
        <v>16</v>
      </c>
      <c r="L49" s="213" t="str">
        <f>'Woodland options'!N49</f>
        <v>1.03.16</v>
      </c>
      <c r="M49" s="154">
        <f>'Woodland options'!O49</f>
        <v>318</v>
      </c>
    </row>
    <row r="50" spans="1:13" x14ac:dyDescent="0.25">
      <c r="A50" s="149" t="str">
        <f>'Woodland options'!B50</f>
        <v>Sheep fencing</v>
      </c>
      <c r="B50" s="207" t="str">
        <f>'Woodland options'!C50</f>
        <v>m</v>
      </c>
      <c r="C50" s="7">
        <f>'Woodland options'!D50</f>
        <v>4.9000000000000004</v>
      </c>
      <c r="D50" s="211" t="str">
        <f>IF('Woodland options'!E50="","",'Woodland options'!E50)</f>
        <v>Y</v>
      </c>
      <c r="E50" s="150" t="str">
        <f>IF('Woodland options'!F50="","",'Woodland options'!F50)</f>
        <v/>
      </c>
      <c r="F50" s="211" t="str">
        <f>IF('Woodland options'!G50=0,"",'Woodland options'!G50)</f>
        <v/>
      </c>
      <c r="G50" s="150" t="str">
        <f>IF('Woodland options'!H50=0,"",'Woodland options'!H50)</f>
        <v/>
      </c>
      <c r="H50" s="22">
        <f>'Woodland options'!I50</f>
        <v>0</v>
      </c>
      <c r="I50" s="9" t="str">
        <f>'Woodland options'!J50</f>
        <v>1 - Woodland</v>
      </c>
      <c r="J50" s="10" t="str">
        <f>'Woodland options'!K50</f>
        <v>03 - Woodland Establishment - Fencing</v>
      </c>
      <c r="K50" s="11">
        <f>'Woodland options'!L50</f>
        <v>17</v>
      </c>
      <c r="L50" s="213" t="str">
        <f>'Woodland options'!N50</f>
        <v>1.03.17</v>
      </c>
      <c r="M50" s="151">
        <f>'Woodland options'!O50</f>
        <v>37</v>
      </c>
    </row>
    <row r="51" spans="1:13" x14ac:dyDescent="0.25">
      <c r="A51" s="153" t="str">
        <f>'Woodland options'!B51</f>
        <v>Permanent electric fencing</v>
      </c>
      <c r="B51" s="208" t="str">
        <f>'Woodland options'!C51</f>
        <v>m</v>
      </c>
      <c r="C51" s="8">
        <f>'Woodland options'!D51</f>
        <v>4.9000000000000004</v>
      </c>
      <c r="D51" s="211" t="str">
        <f>IF('Woodland options'!E51="","",'Woodland options'!E51)</f>
        <v>Y</v>
      </c>
      <c r="E51" s="150" t="str">
        <f>IF('Woodland options'!F51="","",'Woodland options'!F51)</f>
        <v/>
      </c>
      <c r="F51" s="211" t="str">
        <f>IF('Woodland options'!G51=0,"",'Woodland options'!G51)</f>
        <v/>
      </c>
      <c r="G51" s="150" t="str">
        <f>IF('Woodland options'!H51=0,"",'Woodland options'!H51)</f>
        <v/>
      </c>
      <c r="H51" s="22">
        <f>'Woodland options'!I51</f>
        <v>0</v>
      </c>
      <c r="I51" s="9" t="str">
        <f>'Woodland options'!J51</f>
        <v>1 - Woodland</v>
      </c>
      <c r="J51" s="10" t="str">
        <f>'Woodland options'!K51</f>
        <v>03 - Woodland Establishment - Fencing</v>
      </c>
      <c r="K51" s="11">
        <f>'Woodland options'!L51</f>
        <v>18</v>
      </c>
      <c r="L51" s="213" t="str">
        <f>'Woodland options'!N51</f>
        <v>1.03.18</v>
      </c>
      <c r="M51" s="154">
        <f>'Woodland options'!O51</f>
        <v>317</v>
      </c>
    </row>
    <row r="52" spans="1:13" x14ac:dyDescent="0.25">
      <c r="A52" s="155" t="str">
        <f>'Woodland options'!B52</f>
        <v>1.04 - Woodland Establishment: Planting</v>
      </c>
      <c r="B52" s="4"/>
      <c r="C52" s="5"/>
      <c r="D52" s="6"/>
      <c r="E52" s="4"/>
      <c r="F52" s="4"/>
      <c r="G52" s="4"/>
      <c r="H52" s="156"/>
      <c r="I52" s="4"/>
      <c r="J52" s="4"/>
      <c r="K52" s="6"/>
      <c r="L52" s="203">
        <f>'Woodland options'!N52</f>
        <v>1.04</v>
      </c>
      <c r="M52" s="157"/>
    </row>
    <row r="53" spans="1:13" x14ac:dyDescent="0.25">
      <c r="A53" s="149" t="str">
        <f>'Woodland options'!B53</f>
        <v>Mechanical site marking</v>
      </c>
      <c r="B53" s="207" t="str">
        <f>'Woodland options'!C53</f>
        <v>hectare</v>
      </c>
      <c r="C53" s="7">
        <f>'Woodland options'!D53</f>
        <v>15</v>
      </c>
      <c r="D53" s="211" t="str">
        <f>IF('Woodland options'!E53="","",'Woodland options'!E53)</f>
        <v>Y</v>
      </c>
      <c r="E53" s="150" t="str">
        <f>IF('Woodland options'!F53="","",'Woodland options'!F53)</f>
        <v/>
      </c>
      <c r="F53" s="211" t="str">
        <f>IF('Woodland options'!G53=0,"",'Woodland options'!G53)</f>
        <v/>
      </c>
      <c r="G53" s="150" t="str">
        <f>IF('Woodland options'!H53=0,"",'Woodland options'!H53)</f>
        <v/>
      </c>
      <c r="H53" s="22">
        <f>'Woodland options'!I53</f>
        <v>0</v>
      </c>
      <c r="I53" s="9" t="str">
        <f>'Woodland options'!J53</f>
        <v>1 - Woodland</v>
      </c>
      <c r="J53" s="10" t="str">
        <f>'Woodland options'!K53</f>
        <v>04 - Woodland Establishment - Planting</v>
      </c>
      <c r="K53" s="11">
        <f>'Woodland options'!L53</f>
        <v>1</v>
      </c>
      <c r="L53" s="213" t="str">
        <f>'Woodland options'!N53</f>
        <v>1.04.01</v>
      </c>
      <c r="M53" s="151">
        <f>'Woodland options'!O53</f>
        <v>21</v>
      </c>
    </row>
    <row r="54" spans="1:13" x14ac:dyDescent="0.25">
      <c r="A54" s="149" t="str">
        <f>'Woodland options'!B54</f>
        <v>Supply plants - conifers</v>
      </c>
      <c r="B54" s="207" t="str">
        <f>'Woodland options'!C54</f>
        <v>per tree</v>
      </c>
      <c r="C54" s="7">
        <f>'Woodland options'!D54</f>
        <v>0.25</v>
      </c>
      <c r="D54" s="211" t="str">
        <f>IF('Woodland options'!E54="","",'Woodland options'!E54)</f>
        <v>Y</v>
      </c>
      <c r="E54" s="150" t="str">
        <f>IF('Woodland options'!F54="","",'Woodland options'!F54)</f>
        <v/>
      </c>
      <c r="F54" s="211" t="str">
        <f>IF('Woodland options'!G54=0,"",'Woodland options'!G54)</f>
        <v/>
      </c>
      <c r="G54" s="150" t="str">
        <f>IF('Woodland options'!H54=0,"",'Woodland options'!H54)</f>
        <v/>
      </c>
      <c r="H54" s="22">
        <f>'Woodland options'!I54</f>
        <v>0</v>
      </c>
      <c r="I54" s="9" t="str">
        <f>'Woodland options'!J54</f>
        <v>1 - Woodland</v>
      </c>
      <c r="J54" s="10" t="str">
        <f>'Woodland options'!K54</f>
        <v>04 - Woodland Establishment - Planting</v>
      </c>
      <c r="K54" s="11">
        <f>'Woodland options'!L54</f>
        <v>2</v>
      </c>
      <c r="L54" s="213" t="str">
        <f>'Woodland options'!N54</f>
        <v>1.04.02</v>
      </c>
      <c r="M54" s="151">
        <f>'Woodland options'!O54</f>
        <v>22</v>
      </c>
    </row>
    <row r="55" spans="1:13" x14ac:dyDescent="0.25">
      <c r="A55" s="149" t="str">
        <f>'Woodland options'!B55</f>
        <v>Supply plants - broadleaves and shrubs</v>
      </c>
      <c r="B55" s="207" t="str">
        <f>'Woodland options'!C55</f>
        <v>per tree</v>
      </c>
      <c r="C55" s="7">
        <f>'Woodland options'!D55</f>
        <v>0.45</v>
      </c>
      <c r="D55" s="211" t="str">
        <f>IF('Woodland options'!E55="","",'Woodland options'!E55)</f>
        <v>Y</v>
      </c>
      <c r="E55" s="150" t="str">
        <f>IF('Woodland options'!F55="","",'Woodland options'!F55)</f>
        <v/>
      </c>
      <c r="F55" s="211" t="str">
        <f>IF('Woodland options'!G55=0,"",'Woodland options'!G55)</f>
        <v/>
      </c>
      <c r="G55" s="150" t="str">
        <f>IF('Woodland options'!H55=0,"",'Woodland options'!H55)</f>
        <v/>
      </c>
      <c r="H55" s="22">
        <f>'Woodland options'!I55</f>
        <v>0</v>
      </c>
      <c r="I55" s="9" t="str">
        <f>'Woodland options'!J55</f>
        <v>1 - Woodland</v>
      </c>
      <c r="J55" s="10" t="str">
        <f>'Woodland options'!K55</f>
        <v>04 - Woodland Establishment - Planting</v>
      </c>
      <c r="K55" s="11">
        <f>'Woodland options'!L55</f>
        <v>3</v>
      </c>
      <c r="L55" s="213" t="str">
        <f>'Woodland options'!N55</f>
        <v>1.04.03</v>
      </c>
      <c r="M55" s="151">
        <f>'Woodland options'!O55</f>
        <v>23</v>
      </c>
    </row>
    <row r="56" spans="1:13" x14ac:dyDescent="0.25">
      <c r="A56" s="149" t="str">
        <f>'Woodland options'!B56</f>
        <v>Planting costs (bare rooted, 40-60cm transplant, labour)</v>
      </c>
      <c r="B56" s="207" t="str">
        <f>'Woodland options'!C56</f>
        <v>per tree</v>
      </c>
      <c r="C56" s="7">
        <f>'Woodland options'!D56</f>
        <v>0.25</v>
      </c>
      <c r="D56" s="211" t="str">
        <f>IF('Woodland options'!E56="","",'Woodland options'!E56)</f>
        <v>Y</v>
      </c>
      <c r="E56" s="150" t="str">
        <f>IF('Woodland options'!F56="","",'Woodland options'!F56)</f>
        <v/>
      </c>
      <c r="F56" s="211" t="str">
        <f>IF('Woodland options'!G56=0,"",'Woodland options'!G56)</f>
        <v/>
      </c>
      <c r="G56" s="150" t="str">
        <f>IF('Woodland options'!H56=0,"",'Woodland options'!H56)</f>
        <v/>
      </c>
      <c r="H56" s="22">
        <f>'Woodland options'!I56</f>
        <v>0</v>
      </c>
      <c r="I56" s="9" t="str">
        <f>'Woodland options'!J56</f>
        <v>1 - Woodland</v>
      </c>
      <c r="J56" s="10" t="str">
        <f>'Woodland options'!K56</f>
        <v>04 - Woodland Establishment - Planting</v>
      </c>
      <c r="K56" s="11">
        <f>'Woodland options'!L56</f>
        <v>4</v>
      </c>
      <c r="L56" s="213" t="str">
        <f>'Woodland options'!N56</f>
        <v>1.04.04</v>
      </c>
      <c r="M56" s="151">
        <f>'Woodland options'!O56</f>
        <v>24</v>
      </c>
    </row>
    <row r="57" spans="1:13" x14ac:dyDescent="0.25">
      <c r="A57" s="149" t="str">
        <f>'Woodland options'!B57</f>
        <v>Planting costs (tree as above, 1.2m tube, stake, labour)</v>
      </c>
      <c r="B57" s="207" t="str">
        <f>'Woodland options'!C57</f>
        <v>per tree</v>
      </c>
      <c r="C57" s="7">
        <f>'Woodland options'!D57</f>
        <v>3</v>
      </c>
      <c r="D57" s="211" t="str">
        <f>IF('Woodland options'!E57="","",'Woodland options'!E57)</f>
        <v>Y</v>
      </c>
      <c r="E57" s="150" t="str">
        <f>IF('Woodland options'!F57="","",'Woodland options'!F57)</f>
        <v/>
      </c>
      <c r="F57" s="211" t="str">
        <f>IF('Woodland options'!G57=0,"",'Woodland options'!G57)</f>
        <v/>
      </c>
      <c r="G57" s="150" t="str">
        <f>IF('Woodland options'!H57=0,"",'Woodland options'!H57)</f>
        <v/>
      </c>
      <c r="H57" s="22">
        <f>'Woodland options'!I57</f>
        <v>0</v>
      </c>
      <c r="I57" s="9" t="str">
        <f>'Woodland options'!J57</f>
        <v>1 - Woodland</v>
      </c>
      <c r="J57" s="10" t="str">
        <f>'Woodland options'!K57</f>
        <v>04 - Woodland Establishment - Planting</v>
      </c>
      <c r="K57" s="11">
        <f>'Woodland options'!L57</f>
        <v>5</v>
      </c>
      <c r="L57" s="213" t="str">
        <f>'Woodland options'!N57</f>
        <v>1.04.05</v>
      </c>
      <c r="M57" s="151">
        <f>'Woodland options'!O57</f>
        <v>25</v>
      </c>
    </row>
    <row r="58" spans="1:13" x14ac:dyDescent="0.25">
      <c r="A58" s="149" t="str">
        <f>'Woodland options'!B58</f>
        <v>Planting costs (tree as above, 0.75m tube, stake, labour)</v>
      </c>
      <c r="B58" s="207" t="str">
        <f>'Woodland options'!C58</f>
        <v>per tree</v>
      </c>
      <c r="C58" s="7">
        <f>'Woodland options'!D58</f>
        <v>2.88</v>
      </c>
      <c r="D58" s="211" t="str">
        <f>IF('Woodland options'!E58="","",'Woodland options'!E58)</f>
        <v>Y</v>
      </c>
      <c r="E58" s="150" t="str">
        <f>IF('Woodland options'!F58="","",'Woodland options'!F58)</f>
        <v/>
      </c>
      <c r="F58" s="211" t="str">
        <f>IF('Woodland options'!G58=0,"",'Woodland options'!G58)</f>
        <v/>
      </c>
      <c r="G58" s="150" t="str">
        <f>IF('Woodland options'!H58=0,"",'Woodland options'!H58)</f>
        <v/>
      </c>
      <c r="H58" s="22">
        <f>'Woodland options'!I58</f>
        <v>0</v>
      </c>
      <c r="I58" s="9" t="str">
        <f>'Woodland options'!J58</f>
        <v>1 - Woodland</v>
      </c>
      <c r="J58" s="10" t="str">
        <f>'Woodland options'!K58</f>
        <v>04 - Woodland Establishment - Planting</v>
      </c>
      <c r="K58" s="11">
        <f>'Woodland options'!L58</f>
        <v>6</v>
      </c>
      <c r="L58" s="213" t="str">
        <f>'Woodland options'!N58</f>
        <v>1.04.06</v>
      </c>
      <c r="M58" s="151">
        <f>'Woodland options'!O58</f>
        <v>26</v>
      </c>
    </row>
    <row r="59" spans="1:13" x14ac:dyDescent="0.25">
      <c r="A59" s="149" t="str">
        <f>'Woodland options'!B59</f>
        <v>Planting costs (tree as above, 0.60m tube, stake, labour)</v>
      </c>
      <c r="B59" s="207" t="str">
        <f>'Woodland options'!C59</f>
        <v>per tree</v>
      </c>
      <c r="C59" s="7">
        <f>'Woodland options'!D59</f>
        <v>2.88</v>
      </c>
      <c r="D59" s="211" t="str">
        <f>IF('Woodland options'!E59="","",'Woodland options'!E59)</f>
        <v>Y</v>
      </c>
      <c r="E59" s="150" t="str">
        <f>IF('Woodland options'!F59="","",'Woodland options'!F59)</f>
        <v/>
      </c>
      <c r="F59" s="211" t="str">
        <f>IF('Woodland options'!G59=0,"",'Woodland options'!G59)</f>
        <v/>
      </c>
      <c r="G59" s="150" t="str">
        <f>IF('Woodland options'!H59=0,"",'Woodland options'!H59)</f>
        <v/>
      </c>
      <c r="H59" s="22">
        <f>'Woodland options'!I59</f>
        <v>0</v>
      </c>
      <c r="I59" s="9" t="str">
        <f>'Woodland options'!J59</f>
        <v>1 - Woodland</v>
      </c>
      <c r="J59" s="10" t="str">
        <f>'Woodland options'!K59</f>
        <v>04 - Woodland Establishment - Planting</v>
      </c>
      <c r="K59" s="11">
        <f>'Woodland options'!L59</f>
        <v>7</v>
      </c>
      <c r="L59" s="213" t="str">
        <f>'Woodland options'!N59</f>
        <v>1.04.07</v>
      </c>
      <c r="M59" s="151">
        <f>'Woodland options'!O59</f>
        <v>27</v>
      </c>
    </row>
    <row r="60" spans="1:13" x14ac:dyDescent="0.25">
      <c r="A60" s="149" t="str">
        <f>'Woodland options'!B60</f>
        <v>Planting costs (tree as above, 0.60m spiral, cane, labour)</v>
      </c>
      <c r="B60" s="207" t="str">
        <f>'Woodland options'!C60</f>
        <v>per tree</v>
      </c>
      <c r="C60" s="7">
        <f>'Woodland options'!D60</f>
        <v>1.4</v>
      </c>
      <c r="D60" s="211" t="str">
        <f>IF('Woodland options'!E60="","",'Woodland options'!E60)</f>
        <v>Y</v>
      </c>
      <c r="E60" s="150" t="str">
        <f>IF('Woodland options'!F60="","",'Woodland options'!F60)</f>
        <v/>
      </c>
      <c r="F60" s="211" t="str">
        <f>IF('Woodland options'!G60=0,"",'Woodland options'!G60)</f>
        <v/>
      </c>
      <c r="G60" s="150" t="str">
        <f>IF('Woodland options'!H60=0,"",'Woodland options'!H60)</f>
        <v/>
      </c>
      <c r="H60" s="22">
        <f>'Woodland options'!I60</f>
        <v>0</v>
      </c>
      <c r="I60" s="9" t="str">
        <f>'Woodland options'!J60</f>
        <v>1 - Woodland</v>
      </c>
      <c r="J60" s="10" t="str">
        <f>'Woodland options'!K60</f>
        <v>04 - Woodland Establishment - Planting</v>
      </c>
      <c r="K60" s="11">
        <f>'Woodland options'!L60</f>
        <v>8</v>
      </c>
      <c r="L60" s="213" t="str">
        <f>'Woodland options'!N60</f>
        <v>1.04.08</v>
      </c>
      <c r="M60" s="151">
        <f>'Woodland options'!O60</f>
        <v>28</v>
      </c>
    </row>
    <row r="61" spans="1:13" x14ac:dyDescent="0.25">
      <c r="A61" s="149" t="str">
        <f>'Woodland options'!B61</f>
        <v>Planting costs (as Option 1.04.04 but mechanical)</v>
      </c>
      <c r="B61" s="207" t="str">
        <f>'Woodland options'!C61</f>
        <v>per tree</v>
      </c>
      <c r="C61" s="7">
        <f>'Woodland options'!D61</f>
        <v>0.1</v>
      </c>
      <c r="D61" s="211" t="str">
        <f>IF('Woodland options'!E61="","",'Woodland options'!E61)</f>
        <v>Y</v>
      </c>
      <c r="E61" s="150" t="str">
        <f>IF('Woodland options'!F61="","",'Woodland options'!F61)</f>
        <v/>
      </c>
      <c r="F61" s="211" t="str">
        <f>IF('Woodland options'!G61=0,"",'Woodland options'!G61)</f>
        <v/>
      </c>
      <c r="G61" s="150" t="str">
        <f>IF('Woodland options'!H61=0,"",'Woodland options'!H61)</f>
        <v/>
      </c>
      <c r="H61" s="22">
        <f>'Woodland options'!I61</f>
        <v>0</v>
      </c>
      <c r="I61" s="9" t="str">
        <f>'Woodland options'!J61</f>
        <v>1 - Woodland</v>
      </c>
      <c r="J61" s="10" t="str">
        <f>'Woodland options'!K61</f>
        <v>04 - Woodland Establishment - Planting</v>
      </c>
      <c r="K61" s="11">
        <f>'Woodland options'!L61</f>
        <v>9</v>
      </c>
      <c r="L61" s="213" t="str">
        <f>'Woodland options'!N61</f>
        <v>1.04.09</v>
      </c>
      <c r="M61" s="151">
        <f>'Woodland options'!O61</f>
        <v>29</v>
      </c>
    </row>
    <row r="62" spans="1:13" x14ac:dyDescent="0.25">
      <c r="A62" s="149" t="str">
        <f>'Woodland options'!B62</f>
        <v>Beating Up Conifers (supply, and plant)</v>
      </c>
      <c r="B62" s="207" t="str">
        <f>'Woodland options'!C62</f>
        <v>per tree</v>
      </c>
      <c r="C62" s="7">
        <f>'Woodland options'!D62</f>
        <v>0.42</v>
      </c>
      <c r="D62" s="211" t="str">
        <f>IF('Woodland options'!E62="","",'Woodland options'!E62)</f>
        <v/>
      </c>
      <c r="E62" s="150" t="str">
        <f>IF('Woodland options'!F62="","",'Woodland options'!F62)</f>
        <v>Y</v>
      </c>
      <c r="F62" s="211" t="str">
        <f>IF('Woodland options'!G62=0,"",'Woodland options'!G62)</f>
        <v/>
      </c>
      <c r="G62" s="150" t="str">
        <f>IF('Woodland options'!H62=0,"",'Woodland options'!H62)</f>
        <v/>
      </c>
      <c r="H62" s="22">
        <f>'Woodland options'!I62</f>
        <v>0</v>
      </c>
      <c r="I62" s="9" t="str">
        <f>'Woodland options'!J62</f>
        <v>1 - Woodland</v>
      </c>
      <c r="J62" s="10" t="str">
        <f>'Woodland options'!K62</f>
        <v>04 - Woodland Establishment - Planting</v>
      </c>
      <c r="K62" s="11">
        <f>'Woodland options'!L62</f>
        <v>10</v>
      </c>
      <c r="L62" s="213" t="str">
        <f>'Woodland options'!N62</f>
        <v>1.04.10</v>
      </c>
      <c r="M62" s="151">
        <f>'Woodland options'!O62</f>
        <v>32</v>
      </c>
    </row>
    <row r="63" spans="1:13" x14ac:dyDescent="0.25">
      <c r="A63" s="149" t="str">
        <f>'Woodland options'!B63</f>
        <v>Beating Up Broadleaves (supply, and plant)</v>
      </c>
      <c r="B63" s="207" t="str">
        <f>'Woodland options'!C63</f>
        <v>per tree</v>
      </c>
      <c r="C63" s="7">
        <f>'Woodland options'!D63</f>
        <v>0.65</v>
      </c>
      <c r="D63" s="211" t="str">
        <f>IF('Woodland options'!E63="","",'Woodland options'!E63)</f>
        <v/>
      </c>
      <c r="E63" s="150" t="str">
        <f>IF('Woodland options'!F63="","",'Woodland options'!F63)</f>
        <v>Y</v>
      </c>
      <c r="F63" s="211" t="str">
        <f>IF('Woodland options'!G63=0,"",'Woodland options'!G63)</f>
        <v/>
      </c>
      <c r="G63" s="150" t="str">
        <f>IF('Woodland options'!H63=0,"",'Woodland options'!H63)</f>
        <v/>
      </c>
      <c r="H63" s="22">
        <f>'Woodland options'!I63</f>
        <v>0</v>
      </c>
      <c r="I63" s="9" t="str">
        <f>'Woodland options'!J63</f>
        <v>1 - Woodland</v>
      </c>
      <c r="J63" s="10" t="str">
        <f>'Woodland options'!K63</f>
        <v>04 - Woodland Establishment - Planting</v>
      </c>
      <c r="K63" s="11">
        <f>'Woodland options'!L63</f>
        <v>11</v>
      </c>
      <c r="L63" s="213" t="str">
        <f>'Woodland options'!N63</f>
        <v>1.04.11</v>
      </c>
      <c r="M63" s="151">
        <f>'Woodland options'!O63</f>
        <v>33</v>
      </c>
    </row>
    <row r="64" spans="1:13" x14ac:dyDescent="0.25">
      <c r="A64" s="149" t="str">
        <f>'Woodland options'!B64</f>
        <v>Refix/replace guards at beating up</v>
      </c>
      <c r="B64" s="207" t="str">
        <f>'Woodland options'!C64</f>
        <v>per tree</v>
      </c>
      <c r="C64" s="7">
        <f>'Woodland options'!D64</f>
        <v>0.25</v>
      </c>
      <c r="D64" s="211" t="str">
        <f>IF('Woodland options'!E64="","",'Woodland options'!E64)</f>
        <v/>
      </c>
      <c r="E64" s="150" t="str">
        <f>IF('Woodland options'!F64="","",'Woodland options'!F64)</f>
        <v>Y</v>
      </c>
      <c r="F64" s="211" t="str">
        <f>IF('Woodland options'!G64=0,"",'Woodland options'!G64)</f>
        <v/>
      </c>
      <c r="G64" s="150" t="str">
        <f>IF('Woodland options'!H64=0,"",'Woodland options'!H64)</f>
        <v/>
      </c>
      <c r="H64" s="22">
        <f>'Woodland options'!I64</f>
        <v>0</v>
      </c>
      <c r="I64" s="9" t="str">
        <f>'Woodland options'!J64</f>
        <v>1 - Woodland</v>
      </c>
      <c r="J64" s="10" t="str">
        <f>'Woodland options'!K64</f>
        <v>04 - Woodland Establishment - Planting</v>
      </c>
      <c r="K64" s="11">
        <f>'Woodland options'!L64</f>
        <v>12</v>
      </c>
      <c r="L64" s="213" t="str">
        <f>'Woodland options'!N64</f>
        <v>1.04.12</v>
      </c>
      <c r="M64" s="151">
        <f>'Woodland options'!O64</f>
        <v>34</v>
      </c>
    </row>
    <row r="65" spans="1:13" x14ac:dyDescent="0.25">
      <c r="A65" s="153" t="str">
        <f>'Woodland options'!B65</f>
        <v>Bracken control supplement</v>
      </c>
      <c r="B65" s="208" t="str">
        <f>'Woodland options'!C65</f>
        <v>ha</v>
      </c>
      <c r="C65" s="8">
        <f>'Woodland options'!D65</f>
        <v>153</v>
      </c>
      <c r="D65" s="211" t="str">
        <f>IF('Woodland options'!E65="","",'Woodland options'!E65)</f>
        <v/>
      </c>
      <c r="E65" s="150" t="str">
        <f>IF('Woodland options'!F65="","",'Woodland options'!F65)</f>
        <v>Y</v>
      </c>
      <c r="F65" s="211" t="str">
        <f>IF('Woodland options'!G65=0,"",'Woodland options'!G65)</f>
        <v/>
      </c>
      <c r="G65" s="150" t="str">
        <f>IF('Woodland options'!H65=0,"",'Woodland options'!H65)</f>
        <v/>
      </c>
      <c r="H65" s="22">
        <f>'Woodland options'!I65</f>
        <v>0</v>
      </c>
      <c r="I65" s="9" t="str">
        <f>'Woodland options'!J65</f>
        <v>1 - Woodland</v>
      </c>
      <c r="J65" s="10" t="str">
        <f>'Woodland options'!K65</f>
        <v>04 - Woodland Establishment - Planting</v>
      </c>
      <c r="K65" s="11">
        <f>'Woodland options'!L65</f>
        <v>13</v>
      </c>
      <c r="L65" s="213" t="str">
        <f>'Woodland options'!N65</f>
        <v>1.04.13</v>
      </c>
      <c r="M65" s="154">
        <f>'Woodland options'!O65</f>
        <v>256</v>
      </c>
    </row>
    <row r="66" spans="1:13" x14ac:dyDescent="0.25">
      <c r="A66" s="153" t="str">
        <f>'Woodland options'!B66</f>
        <v>Chemical bracken control - area payment</v>
      </c>
      <c r="B66" s="208" t="str">
        <f>'Woodland options'!C66</f>
        <v>ha</v>
      </c>
      <c r="C66" s="8">
        <f>'Woodland options'!D66</f>
        <v>250</v>
      </c>
      <c r="D66" s="211" t="str">
        <f>IF('Woodland options'!E66="","",'Woodland options'!E66)</f>
        <v/>
      </c>
      <c r="E66" s="150" t="str">
        <f>IF('Woodland options'!F66="","",'Woodland options'!F66)</f>
        <v>Y</v>
      </c>
      <c r="F66" s="211" t="str">
        <f>IF('Woodland options'!G66=0,"",'Woodland options'!G66)</f>
        <v/>
      </c>
      <c r="G66" s="150" t="str">
        <f>IF('Woodland options'!H66=0,"",'Woodland options'!H66)</f>
        <v/>
      </c>
      <c r="H66" s="22">
        <f>'Woodland options'!I66</f>
        <v>0</v>
      </c>
      <c r="I66" s="9" t="str">
        <f>'Woodland options'!J66</f>
        <v>1 - Woodland</v>
      </c>
      <c r="J66" s="10" t="str">
        <f>'Woodland options'!K66</f>
        <v>04 - Woodland Establishment - Planting</v>
      </c>
      <c r="K66" s="11">
        <f>'Woodland options'!L66</f>
        <v>14</v>
      </c>
      <c r="L66" s="213" t="str">
        <f>'Woodland options'!N66</f>
        <v>1.04.14</v>
      </c>
      <c r="M66" s="154">
        <f>'Woodland options'!O66</f>
        <v>360</v>
      </c>
    </row>
    <row r="67" spans="1:13" x14ac:dyDescent="0.25">
      <c r="A67" s="149" t="str">
        <f>'Woodland options'!B67</f>
        <v>Sowing of woodland grass seed</v>
      </c>
      <c r="B67" s="207" t="str">
        <f>'Woodland options'!C67</f>
        <v>hectare</v>
      </c>
      <c r="C67" s="7">
        <f>'Woodland options'!D67</f>
        <v>253</v>
      </c>
      <c r="D67" s="211" t="str">
        <f>IF('Woodland options'!E67="","",'Woodland options'!E67)</f>
        <v>Y</v>
      </c>
      <c r="E67" s="150" t="str">
        <f>IF('Woodland options'!F67="","",'Woodland options'!F67)</f>
        <v/>
      </c>
      <c r="F67" s="211" t="str">
        <f>IF('Woodland options'!G67=0,"",'Woodland options'!G67)</f>
        <v/>
      </c>
      <c r="G67" s="150" t="str">
        <f>IF('Woodland options'!H67=0,"",'Woodland options'!H67)</f>
        <v/>
      </c>
      <c r="H67" s="22">
        <f>'Woodland options'!I67</f>
        <v>0</v>
      </c>
      <c r="I67" s="9" t="str">
        <f>'Woodland options'!J67</f>
        <v>1 - Woodland</v>
      </c>
      <c r="J67" s="10" t="str">
        <f>'Woodland options'!K67</f>
        <v>04 - Woodland Establishment - Planting</v>
      </c>
      <c r="K67" s="11">
        <f>'Woodland options'!L67</f>
        <v>15</v>
      </c>
      <c r="L67" s="213" t="str">
        <f>'Woodland options'!N67</f>
        <v>1.04.15</v>
      </c>
      <c r="M67" s="151">
        <f>'Woodland options'!O67</f>
        <v>91</v>
      </c>
    </row>
    <row r="68" spans="1:13" x14ac:dyDescent="0.25">
      <c r="A68" s="155" t="str">
        <f>'Woodland options'!B68</f>
        <v>1.05 - Vegetation Management</v>
      </c>
      <c r="B68" s="4"/>
      <c r="C68" s="5"/>
      <c r="D68" s="6"/>
      <c r="E68" s="4"/>
      <c r="F68" s="4"/>
      <c r="G68" s="4"/>
      <c r="H68" s="156"/>
      <c r="I68" s="4"/>
      <c r="J68" s="4"/>
      <c r="K68" s="6"/>
      <c r="L68" s="203">
        <f>'Woodland options'!N68</f>
        <v>1.05</v>
      </c>
      <c r="M68" s="157"/>
    </row>
    <row r="69" spans="1:13" x14ac:dyDescent="0.25">
      <c r="A69" s="149" t="str">
        <f>'Woodland options'!B69</f>
        <v>Respacing natural regeneration (to 2m spacing)</v>
      </c>
      <c r="B69" s="207" t="str">
        <f>'Woodland options'!C69</f>
        <v>ha</v>
      </c>
      <c r="C69" s="7">
        <f>'Woodland options'!D69</f>
        <v>1000</v>
      </c>
      <c r="D69" s="211" t="str">
        <f>IF('Woodland options'!E69="","",'Woodland options'!E69)</f>
        <v/>
      </c>
      <c r="E69" s="150" t="str">
        <f>IF('Woodland options'!F69="","",'Woodland options'!F69)</f>
        <v>Y</v>
      </c>
      <c r="F69" s="211" t="str">
        <f>IF('Woodland options'!G69=0,"",'Woodland options'!G69)</f>
        <v/>
      </c>
      <c r="G69" s="150" t="str">
        <f>IF('Woodland options'!H69=0,"",'Woodland options'!H69)</f>
        <v/>
      </c>
      <c r="H69" s="22">
        <f>'Woodland options'!I69</f>
        <v>0</v>
      </c>
      <c r="I69" s="9" t="str">
        <f>'Woodland options'!J69</f>
        <v>1 - Woodland</v>
      </c>
      <c r="J69" s="10" t="str">
        <f>'Woodland options'!K69</f>
        <v>05 - Vegetation Management</v>
      </c>
      <c r="K69" s="11">
        <f>'Woodland options'!L69</f>
        <v>1</v>
      </c>
      <c r="L69" s="213" t="str">
        <f>'Woodland options'!N69</f>
        <v>1.05.01</v>
      </c>
      <c r="M69" s="151">
        <v>31</v>
      </c>
    </row>
    <row r="70" spans="1:13" x14ac:dyDescent="0.25">
      <c r="A70" s="149" t="str">
        <f>'Woodland options'!B70</f>
        <v>Tree/scrub cutting - Management of open ground (&lt;7cm, flail)</v>
      </c>
      <c r="B70" s="207" t="str">
        <f>'Woodland options'!C70</f>
        <v>net hectare</v>
      </c>
      <c r="C70" s="7">
        <f>'Woodland options'!D70</f>
        <v>500</v>
      </c>
      <c r="D70" s="211" t="str">
        <f>IF('Woodland options'!E70="","",'Woodland options'!E70)</f>
        <v/>
      </c>
      <c r="E70" s="150" t="str">
        <f>IF('Woodland options'!F70="","",'Woodland options'!F70)</f>
        <v>Y</v>
      </c>
      <c r="F70" s="211" t="str">
        <f>IF('Woodland options'!G70=0,"",'Woodland options'!G70)</f>
        <v/>
      </c>
      <c r="G70" s="150" t="str">
        <f>IF('Woodland options'!H70=0,"",'Woodland options'!H70)</f>
        <v/>
      </c>
      <c r="H70" s="22">
        <f>'Woodland options'!I70</f>
        <v>0</v>
      </c>
      <c r="I70" s="9" t="str">
        <f>'Woodland options'!J70</f>
        <v>1 - Woodland</v>
      </c>
      <c r="J70" s="10" t="str">
        <f>'Woodland options'!K70</f>
        <v>05 - Vegetation Management</v>
      </c>
      <c r="K70" s="11">
        <f>'Woodland options'!L70</f>
        <v>2</v>
      </c>
      <c r="L70" s="213" t="str">
        <f>'Woodland options'!N70</f>
        <v>1.05.02</v>
      </c>
      <c r="M70" s="151">
        <v>51</v>
      </c>
    </row>
    <row r="71" spans="1:13" x14ac:dyDescent="0.25">
      <c r="A71" s="149" t="str">
        <f>'Woodland options'!B71</f>
        <v>Tree/scrub cutting - Management of open ground (&lt;7cm, manually cut)</v>
      </c>
      <c r="B71" s="207" t="str">
        <f>'Woodland options'!C71</f>
        <v>net hectare</v>
      </c>
      <c r="C71" s="7">
        <f>'Woodland options'!D71</f>
        <v>800</v>
      </c>
      <c r="D71" s="211" t="str">
        <f>IF('Woodland options'!E71="","",'Woodland options'!E71)</f>
        <v/>
      </c>
      <c r="E71" s="150" t="str">
        <f>IF('Woodland options'!F71="","",'Woodland options'!F71)</f>
        <v>Y</v>
      </c>
      <c r="F71" s="211" t="str">
        <f>IF('Woodland options'!G71=0,"",'Woodland options'!G71)</f>
        <v/>
      </c>
      <c r="G71" s="150" t="str">
        <f>IF('Woodland options'!H71=0,"",'Woodland options'!H71)</f>
        <v/>
      </c>
      <c r="H71" s="22">
        <f>'Woodland options'!I71</f>
        <v>0</v>
      </c>
      <c r="I71" s="9" t="str">
        <f>'Woodland options'!J71</f>
        <v>1 - Woodland</v>
      </c>
      <c r="J71" s="10" t="str">
        <f>'Woodland options'!K71</f>
        <v>05 - Vegetation Management</v>
      </c>
      <c r="K71" s="11">
        <f>'Woodland options'!L71</f>
        <v>3</v>
      </c>
      <c r="L71" s="213" t="str">
        <f>'Woodland options'!N71</f>
        <v>1.05.03</v>
      </c>
      <c r="M71" s="151">
        <v>52</v>
      </c>
    </row>
    <row r="72" spans="1:13" x14ac:dyDescent="0.25">
      <c r="A72" s="149" t="str">
        <f>'Woodland options'!B72</f>
        <v>Tree/scrub cutting - Management of open ground (&gt;7cm, flail)</v>
      </c>
      <c r="B72" s="207" t="str">
        <f>'Woodland options'!C72</f>
        <v>net hectare</v>
      </c>
      <c r="C72" s="7">
        <f>'Woodland options'!D72</f>
        <v>1300</v>
      </c>
      <c r="D72" s="211" t="str">
        <f>IF('Woodland options'!E72="","",'Woodland options'!E72)</f>
        <v/>
      </c>
      <c r="E72" s="150" t="str">
        <f>IF('Woodland options'!F72="","",'Woodland options'!F72)</f>
        <v>Y</v>
      </c>
      <c r="F72" s="211" t="str">
        <f>IF('Woodland options'!G72=0,"",'Woodland options'!G72)</f>
        <v/>
      </c>
      <c r="G72" s="150" t="str">
        <f>IF('Woodland options'!H72=0,"",'Woodland options'!H72)</f>
        <v/>
      </c>
      <c r="H72" s="22">
        <f>'Woodland options'!I72</f>
        <v>0</v>
      </c>
      <c r="I72" s="9" t="str">
        <f>'Woodland options'!J72</f>
        <v>1 - Woodland</v>
      </c>
      <c r="J72" s="10" t="str">
        <f>'Woodland options'!K72</f>
        <v>05 - Vegetation Management</v>
      </c>
      <c r="K72" s="11">
        <f>'Woodland options'!L72</f>
        <v>4</v>
      </c>
      <c r="L72" s="213" t="str">
        <f>'Woodland options'!N72</f>
        <v>1.05.04</v>
      </c>
      <c r="M72" s="151">
        <v>53</v>
      </c>
    </row>
    <row r="73" spans="1:13" x14ac:dyDescent="0.25">
      <c r="A73" s="149" t="str">
        <f>'Woodland options'!B73</f>
        <v>Tree/scrub cutting - Management of open ground (&gt;7cm, manually cut)</v>
      </c>
      <c r="B73" s="207" t="str">
        <f>'Woodland options'!C73</f>
        <v>net hectare</v>
      </c>
      <c r="C73" s="7">
        <f>'Woodland options'!D73</f>
        <v>1800</v>
      </c>
      <c r="D73" s="211" t="str">
        <f>IF('Woodland options'!E73="","",'Woodland options'!E73)</f>
        <v/>
      </c>
      <c r="E73" s="150" t="str">
        <f>IF('Woodland options'!F73="","",'Woodland options'!F73)</f>
        <v>Y</v>
      </c>
      <c r="F73" s="211" t="str">
        <f>IF('Woodland options'!G73=0,"",'Woodland options'!G73)</f>
        <v/>
      </c>
      <c r="G73" s="150" t="str">
        <f>IF('Woodland options'!H73=0,"",'Woodland options'!H73)</f>
        <v/>
      </c>
      <c r="H73" s="22">
        <f>'Woodland options'!I73</f>
        <v>0</v>
      </c>
      <c r="I73" s="9" t="str">
        <f>'Woodland options'!J73</f>
        <v>1 - Woodland</v>
      </c>
      <c r="J73" s="10" t="str">
        <f>'Woodland options'!K73</f>
        <v>05 - Vegetation Management</v>
      </c>
      <c r="K73" s="11">
        <f>'Woodland options'!L73</f>
        <v>5</v>
      </c>
      <c r="L73" s="213" t="str">
        <f>'Woodland options'!N73</f>
        <v>1.05.05</v>
      </c>
      <c r="M73" s="151">
        <v>54</v>
      </c>
    </row>
    <row r="74" spans="1:13" x14ac:dyDescent="0.25">
      <c r="A74" s="149" t="str">
        <f>'Woodland options'!B74</f>
        <v>Chemical weed control (spot spray 1600-2500 trees/ha)</v>
      </c>
      <c r="B74" s="207" t="str">
        <f>'Woodland options'!C74</f>
        <v>spot</v>
      </c>
      <c r="C74" s="7">
        <f>'Woodland options'!D74</f>
        <v>0.1</v>
      </c>
      <c r="D74" s="211" t="str">
        <f>IF('Woodland options'!E74="","",'Woodland options'!E74)</f>
        <v/>
      </c>
      <c r="E74" s="150" t="str">
        <f>IF('Woodland options'!F74="","",'Woodland options'!F74)</f>
        <v>Y</v>
      </c>
      <c r="F74" s="211" t="str">
        <f>IF('Woodland options'!G74=0,"",'Woodland options'!G74)</f>
        <v/>
      </c>
      <c r="G74" s="150" t="str">
        <f>IF('Woodland options'!H74=0,"",'Woodland options'!H74)</f>
        <v/>
      </c>
      <c r="H74" s="22">
        <f>'Woodland options'!I74</f>
        <v>0</v>
      </c>
      <c r="I74" s="9" t="str">
        <f>'Woodland options'!J74</f>
        <v>1 - Woodland</v>
      </c>
      <c r="J74" s="10" t="str">
        <f>'Woodland options'!K74</f>
        <v>05 - Vegetation Management</v>
      </c>
      <c r="K74" s="11">
        <f>'Woodland options'!L74</f>
        <v>6</v>
      </c>
      <c r="L74" s="213" t="str">
        <f>'Woodland options'!N74</f>
        <v>1.05.06</v>
      </c>
      <c r="M74" s="151">
        <v>55</v>
      </c>
    </row>
    <row r="75" spans="1:13" x14ac:dyDescent="0.25">
      <c r="A75" s="149" t="str">
        <f>'Woodland options'!B75</f>
        <v>Compost mulching</v>
      </c>
      <c r="B75" s="207" t="str">
        <f>'Woodland options'!C75</f>
        <v>spot</v>
      </c>
      <c r="C75" s="7">
        <f>'Woodland options'!D75</f>
        <v>0.06</v>
      </c>
      <c r="D75" s="211" t="str">
        <f>IF('Woodland options'!E75="","",'Woodland options'!E75)</f>
        <v>Y</v>
      </c>
      <c r="E75" s="150" t="str">
        <f>IF('Woodland options'!F75="","",'Woodland options'!F75)</f>
        <v/>
      </c>
      <c r="F75" s="211" t="str">
        <f>IF('Woodland options'!G75=0,"",'Woodland options'!G75)</f>
        <v/>
      </c>
      <c r="G75" s="150" t="str">
        <f>IF('Woodland options'!H75=0,"",'Woodland options'!H75)</f>
        <v/>
      </c>
      <c r="H75" s="22">
        <f>'Woodland options'!I75</f>
        <v>0</v>
      </c>
      <c r="I75" s="9" t="str">
        <f>'Woodland options'!J75</f>
        <v>1 - Woodland</v>
      </c>
      <c r="J75" s="10" t="str">
        <f>'Woodland options'!K75</f>
        <v>05 - Vegetation Management</v>
      </c>
      <c r="K75" s="11">
        <f>'Woodland options'!L75</f>
        <v>7</v>
      </c>
      <c r="L75" s="213" t="str">
        <f>'Woodland options'!N75</f>
        <v>1.05.07</v>
      </c>
      <c r="M75" s="151">
        <v>56</v>
      </c>
    </row>
    <row r="76" spans="1:13" x14ac:dyDescent="0.25">
      <c r="A76" s="149" t="str">
        <f>'Woodland options'!B76</f>
        <v>Bark mulch</v>
      </c>
      <c r="B76" s="207" t="str">
        <f>'Woodland options'!C76</f>
        <v>spot</v>
      </c>
      <c r="C76" s="7">
        <f>'Woodland options'!D76</f>
        <v>0.65</v>
      </c>
      <c r="D76" s="211" t="str">
        <f>IF('Woodland options'!E76="","",'Woodland options'!E76)</f>
        <v>Y</v>
      </c>
      <c r="E76" s="150" t="str">
        <f>IF('Woodland options'!F76="","",'Woodland options'!F76)</f>
        <v/>
      </c>
      <c r="F76" s="211" t="str">
        <f>IF('Woodland options'!G76=0,"",'Woodland options'!G76)</f>
        <v/>
      </c>
      <c r="G76" s="150" t="str">
        <f>IF('Woodland options'!H76=0,"",'Woodland options'!H76)</f>
        <v/>
      </c>
      <c r="H76" s="22">
        <f>'Woodland options'!I76</f>
        <v>0</v>
      </c>
      <c r="I76" s="9" t="str">
        <f>'Woodland options'!J76</f>
        <v>1 - Woodland</v>
      </c>
      <c r="J76" s="10" t="str">
        <f>'Woodland options'!K76</f>
        <v>05 - Vegetation Management</v>
      </c>
      <c r="K76" s="11">
        <f>'Woodland options'!L76</f>
        <v>8</v>
      </c>
      <c r="L76" s="213" t="str">
        <f>'Woodland options'!N76</f>
        <v>1.05.08</v>
      </c>
      <c r="M76" s="151">
        <v>57</v>
      </c>
    </row>
    <row r="77" spans="1:13" x14ac:dyDescent="0.25">
      <c r="A77" s="149" t="str">
        <f>'Woodland options'!B77</f>
        <v>Strip mulch (inc. plastic base layer)</v>
      </c>
      <c r="B77" s="207" t="str">
        <f>'Woodland options'!C77</f>
        <v>m</v>
      </c>
      <c r="C77" s="7">
        <f>'Woodland options'!D77</f>
        <v>0.65</v>
      </c>
      <c r="D77" s="211" t="str">
        <f>IF('Woodland options'!E77="","",'Woodland options'!E77)</f>
        <v>Y</v>
      </c>
      <c r="E77" s="150" t="str">
        <f>IF('Woodland options'!F77="","",'Woodland options'!F77)</f>
        <v/>
      </c>
      <c r="F77" s="211" t="str">
        <f>IF('Woodland options'!G77=0,"",'Woodland options'!G77)</f>
        <v/>
      </c>
      <c r="G77" s="150" t="str">
        <f>IF('Woodland options'!H77=0,"",'Woodland options'!H77)</f>
        <v/>
      </c>
      <c r="H77" s="22">
        <f>'Woodland options'!I77</f>
        <v>0</v>
      </c>
      <c r="I77" s="9" t="str">
        <f>'Woodland options'!J77</f>
        <v>1 - Woodland</v>
      </c>
      <c r="J77" s="10" t="str">
        <f>'Woodland options'!K77</f>
        <v>05 - Vegetation Management</v>
      </c>
      <c r="K77" s="11">
        <f>'Woodland options'!L77</f>
        <v>8.5</v>
      </c>
      <c r="L77" s="213" t="str">
        <f>'Woodland options'!N77</f>
        <v>1.05.09</v>
      </c>
      <c r="M77" s="151">
        <v>58</v>
      </c>
    </row>
    <row r="78" spans="1:13" x14ac:dyDescent="0.25">
      <c r="A78" s="149" t="str">
        <f>'Woodland options'!B78</f>
        <v>Ride management (5m width)</v>
      </c>
      <c r="B78" s="207" t="str">
        <f>'Woodland options'!C78</f>
        <v>per km/yr</v>
      </c>
      <c r="C78" s="7">
        <f>'Woodland options'!D78</f>
        <v>250</v>
      </c>
      <c r="D78" s="211" t="str">
        <f>IF('Woodland options'!E78="","",'Woodland options'!E78)</f>
        <v/>
      </c>
      <c r="E78" s="150" t="str">
        <f>IF('Woodland options'!F78="","",'Woodland options'!F78)</f>
        <v>Y</v>
      </c>
      <c r="F78" s="211" t="str">
        <f>IF('Woodland options'!G78=0,"",'Woodland options'!G78)</f>
        <v/>
      </c>
      <c r="G78" s="150" t="str">
        <f>IF('Woodland options'!H78=0,"",'Woodland options'!H78)</f>
        <v/>
      </c>
      <c r="H78" s="22">
        <f>'Woodland options'!I78</f>
        <v>0</v>
      </c>
      <c r="I78" s="9" t="str">
        <f>'Woodland options'!J78</f>
        <v>1 - Woodland</v>
      </c>
      <c r="J78" s="10" t="str">
        <f>'Woodland options'!K78</f>
        <v>05 - Vegetation Management</v>
      </c>
      <c r="K78" s="11">
        <f>'Woodland options'!L78</f>
        <v>9</v>
      </c>
      <c r="L78" s="213" t="str">
        <f>'Woodland options'!N78</f>
        <v>1.05.09</v>
      </c>
      <c r="M78" s="151">
        <v>59</v>
      </c>
    </row>
    <row r="79" spans="1:13" x14ac:dyDescent="0.25">
      <c r="A79" s="149" t="str">
        <f>'Woodland options'!B79</f>
        <v>Ride management (6-10m width)</v>
      </c>
      <c r="B79" s="207" t="str">
        <f>'Woodland options'!C79</f>
        <v>per km/yr</v>
      </c>
      <c r="C79" s="7">
        <f>'Woodland options'!D79</f>
        <v>400</v>
      </c>
      <c r="D79" s="211" t="str">
        <f>IF('Woodland options'!E79="","",'Woodland options'!E79)</f>
        <v/>
      </c>
      <c r="E79" s="150" t="str">
        <f>IF('Woodland options'!F79="","",'Woodland options'!F79)</f>
        <v>Y</v>
      </c>
      <c r="F79" s="211" t="str">
        <f>IF('Woodland options'!G79=0,"",'Woodland options'!G79)</f>
        <v/>
      </c>
      <c r="G79" s="150" t="str">
        <f>IF('Woodland options'!H79=0,"",'Woodland options'!H79)</f>
        <v/>
      </c>
      <c r="H79" s="22">
        <f>'Woodland options'!I79</f>
        <v>0</v>
      </c>
      <c r="I79" s="9" t="str">
        <f>'Woodland options'!J79</f>
        <v>1 - Woodland</v>
      </c>
      <c r="J79" s="10" t="str">
        <f>'Woodland options'!K79</f>
        <v>05 - Vegetation Management</v>
      </c>
      <c r="K79" s="11">
        <f>'Woodland options'!L79</f>
        <v>10</v>
      </c>
      <c r="L79" s="213" t="str">
        <f>'Woodland options'!N79</f>
        <v>1.05.10</v>
      </c>
      <c r="M79" s="151">
        <v>60</v>
      </c>
    </row>
    <row r="80" spans="1:13" x14ac:dyDescent="0.25">
      <c r="A80" s="149" t="str">
        <f>'Woodland options'!B80</f>
        <v>Inter-row mowing (1 way)</v>
      </c>
      <c r="B80" s="207" t="str">
        <f>'Woodland options'!C80</f>
        <v>net hectare per occasion</v>
      </c>
      <c r="C80" s="7">
        <f>'Woodland options'!D80</f>
        <v>185</v>
      </c>
      <c r="D80" s="211" t="str">
        <f>IF('Woodland options'!E80="","",'Woodland options'!E80)</f>
        <v/>
      </c>
      <c r="E80" s="150" t="str">
        <f>IF('Woodland options'!F80="","",'Woodland options'!F80)</f>
        <v>Y</v>
      </c>
      <c r="F80" s="211" t="str">
        <f>IF('Woodland options'!G80=0,"",'Woodland options'!G80)</f>
        <v/>
      </c>
      <c r="G80" s="150" t="str">
        <f>IF('Woodland options'!H80=0,"",'Woodland options'!H80)</f>
        <v/>
      </c>
      <c r="H80" s="22">
        <f>'Woodland options'!I80</f>
        <v>0</v>
      </c>
      <c r="I80" s="9" t="str">
        <f>'Woodland options'!J80</f>
        <v>1 - Woodland</v>
      </c>
      <c r="J80" s="10" t="str">
        <f>'Woodland options'!K80</f>
        <v>05 - Vegetation Management</v>
      </c>
      <c r="K80" s="11">
        <f>'Woodland options'!L80</f>
        <v>11</v>
      </c>
      <c r="L80" s="213" t="str">
        <f>'Woodland options'!N80</f>
        <v>1.05.11</v>
      </c>
      <c r="M80" s="151">
        <v>93</v>
      </c>
    </row>
    <row r="81" spans="1:13" x14ac:dyDescent="0.25">
      <c r="A81" s="149" t="str">
        <f>'Woodland options'!B81</f>
        <v>Inter-row mowing (2 way)</v>
      </c>
      <c r="B81" s="207" t="str">
        <f>'Woodland options'!C81</f>
        <v>net hectare per occasion</v>
      </c>
      <c r="C81" s="7">
        <f>'Woodland options'!D81</f>
        <v>225</v>
      </c>
      <c r="D81" s="211" t="str">
        <f>IF('Woodland options'!E81="","",'Woodland options'!E81)</f>
        <v/>
      </c>
      <c r="E81" s="150" t="str">
        <f>IF('Woodland options'!F81="","",'Woodland options'!F81)</f>
        <v>Y</v>
      </c>
      <c r="F81" s="211" t="str">
        <f>IF('Woodland options'!G81=0,"",'Woodland options'!G81)</f>
        <v/>
      </c>
      <c r="G81" s="150" t="str">
        <f>IF('Woodland options'!H81=0,"",'Woodland options'!H81)</f>
        <v/>
      </c>
      <c r="H81" s="22">
        <f>'Woodland options'!I81</f>
        <v>0</v>
      </c>
      <c r="I81" s="9" t="str">
        <f>'Woodland options'!J81</f>
        <v>1 - Woodland</v>
      </c>
      <c r="J81" s="10" t="str">
        <f>'Woodland options'!K81</f>
        <v>05 - Vegetation Management</v>
      </c>
      <c r="K81" s="11">
        <f>'Woodland options'!L81</f>
        <v>12</v>
      </c>
      <c r="L81" s="213" t="str">
        <f>'Woodland options'!N81</f>
        <v>1.05.12</v>
      </c>
      <c r="M81" s="151">
        <v>94</v>
      </c>
    </row>
    <row r="82" spans="1:13" x14ac:dyDescent="0.25">
      <c r="A82" s="153" t="str">
        <f>'Woodland options'!B82</f>
        <v>Supplement for control of invasive plant species (exc.Control of Weeds Act 1959)</v>
      </c>
      <c r="B82" s="208" t="str">
        <f>'Woodland options'!C82</f>
        <v>ha</v>
      </c>
      <c r="C82" s="8">
        <f>'Woodland options'!D82</f>
        <v>324</v>
      </c>
      <c r="D82" s="211" t="str">
        <f>IF('Woodland options'!E82="","",'Woodland options'!E82)</f>
        <v/>
      </c>
      <c r="E82" s="150" t="str">
        <f>IF('Woodland options'!F82="","",'Woodland options'!F82)</f>
        <v>Y</v>
      </c>
      <c r="F82" s="211" t="str">
        <f>IF('Woodland options'!G82=0,"",'Woodland options'!G82)</f>
        <v/>
      </c>
      <c r="G82" s="150" t="str">
        <f>IF('Woodland options'!H82=0,"",'Woodland options'!H82)</f>
        <v/>
      </c>
      <c r="H82" s="22">
        <f>'Woodland options'!I82</f>
        <v>0</v>
      </c>
      <c r="I82" s="9" t="str">
        <f>'Woodland options'!J82</f>
        <v>1 - Woodland</v>
      </c>
      <c r="J82" s="10" t="str">
        <f>'Woodland options'!K82</f>
        <v>05 - Vegetation Management</v>
      </c>
      <c r="K82" s="11">
        <f>'Woodland options'!L82</f>
        <v>13</v>
      </c>
      <c r="L82" s="213" t="str">
        <f>'Woodland options'!N82</f>
        <v>1.05.13</v>
      </c>
      <c r="M82" s="154">
        <v>255</v>
      </c>
    </row>
    <row r="83" spans="1:13" x14ac:dyDescent="0.25">
      <c r="A83" s="153" t="str">
        <f>'Woodland options'!B83</f>
        <v>Coppicing minor (&lt;20cm DBH) bankside trees</v>
      </c>
      <c r="B83" s="208" t="str">
        <f>'Woodland options'!C83</f>
        <v>each</v>
      </c>
      <c r="C83" s="8">
        <f>'Woodland options'!D83</f>
        <v>29</v>
      </c>
      <c r="D83" s="211" t="str">
        <f>IF('Woodland options'!E83="","",'Woodland options'!E83)</f>
        <v>Y</v>
      </c>
      <c r="E83" s="150" t="str">
        <f>IF('Woodland options'!F83="","",'Woodland options'!F83)</f>
        <v/>
      </c>
      <c r="F83" s="211" t="str">
        <f>IF('Woodland options'!G83=0,"",'Woodland options'!G83)</f>
        <v/>
      </c>
      <c r="G83" s="150" t="str">
        <f>IF('Woodland options'!H83=0,"",'Woodland options'!H83)</f>
        <v/>
      </c>
      <c r="H83" s="22">
        <f>'Woodland options'!I83</f>
        <v>0</v>
      </c>
      <c r="I83" s="9" t="str">
        <f>'Woodland options'!J83</f>
        <v>1 - Woodland</v>
      </c>
      <c r="J83" s="10" t="str">
        <f>'Woodland options'!K83</f>
        <v>05 - Vegetation Management</v>
      </c>
      <c r="K83" s="11">
        <f>'Woodland options'!L83</f>
        <v>14</v>
      </c>
      <c r="L83" s="213" t="str">
        <f>'Woodland options'!N83</f>
        <v>1.05.14</v>
      </c>
      <c r="M83" s="154">
        <v>328</v>
      </c>
    </row>
    <row r="84" spans="1:13" x14ac:dyDescent="0.25">
      <c r="A84" s="153" t="str">
        <f>'Woodland options'!B84</f>
        <v>Coppicing major (&gt;20cm DBH) bankside trees</v>
      </c>
      <c r="B84" s="208" t="str">
        <f>'Woodland options'!C84</f>
        <v>each</v>
      </c>
      <c r="C84" s="8">
        <f>'Woodland options'!D84</f>
        <v>50</v>
      </c>
      <c r="D84" s="211" t="str">
        <f>IF('Woodland options'!E84="","",'Woodland options'!E84)</f>
        <v>Y</v>
      </c>
      <c r="E84" s="150" t="str">
        <f>IF('Woodland options'!F84="","",'Woodland options'!F84)</f>
        <v/>
      </c>
      <c r="F84" s="211" t="str">
        <f>IF('Woodland options'!G84=0,"",'Woodland options'!G84)</f>
        <v/>
      </c>
      <c r="G84" s="150" t="str">
        <f>IF('Woodland options'!H84=0,"",'Woodland options'!H84)</f>
        <v/>
      </c>
      <c r="H84" s="22">
        <f>'Woodland options'!I84</f>
        <v>0</v>
      </c>
      <c r="I84" s="9" t="str">
        <f>'Woodland options'!J84</f>
        <v>1 - Woodland</v>
      </c>
      <c r="J84" s="10" t="str">
        <f>'Woodland options'!K84</f>
        <v>05 - Vegetation Management</v>
      </c>
      <c r="K84" s="11">
        <f>'Woodland options'!L84</f>
        <v>15</v>
      </c>
      <c r="L84" s="213" t="str">
        <f>'Woodland options'!N84</f>
        <v>1.05.15</v>
      </c>
      <c r="M84" s="154">
        <v>329</v>
      </c>
    </row>
    <row r="85" spans="1:13" x14ac:dyDescent="0.25">
      <c r="A85" s="153" t="str">
        <f>'Woodland options'!B85</f>
        <v>Scrub management - Base payment</v>
      </c>
      <c r="B85" s="208" t="str">
        <f>'Woodland options'!C85</f>
        <v>on agreement</v>
      </c>
      <c r="C85" s="8">
        <f>'Woodland options'!D85</f>
        <v>76</v>
      </c>
      <c r="D85" s="211" t="str">
        <f>IF('Woodland options'!E85="","",'Woodland options'!E85)</f>
        <v>Y</v>
      </c>
      <c r="E85" s="150" t="str">
        <f>IF('Woodland options'!F85="","",'Woodland options'!F85)</f>
        <v/>
      </c>
      <c r="F85" s="211" t="str">
        <f>IF('Woodland options'!G85=0,"",'Woodland options'!G85)</f>
        <v/>
      </c>
      <c r="G85" s="150" t="str">
        <f>IF('Woodland options'!H85=0,"",'Woodland options'!H85)</f>
        <v/>
      </c>
      <c r="H85" s="22">
        <f>'Woodland options'!I85</f>
        <v>0</v>
      </c>
      <c r="I85" s="9" t="str">
        <f>'Woodland options'!J85</f>
        <v>1 - Woodland</v>
      </c>
      <c r="J85" s="10" t="str">
        <f>'Woodland options'!K85</f>
        <v>05 - Vegetation Management</v>
      </c>
      <c r="K85" s="11">
        <f>'Woodland options'!L85</f>
        <v>16</v>
      </c>
      <c r="L85" s="213" t="str">
        <f>'Woodland options'!N85</f>
        <v>1.05.16</v>
      </c>
      <c r="M85" s="154">
        <v>353</v>
      </c>
    </row>
    <row r="86" spans="1:13" x14ac:dyDescent="0.25">
      <c r="A86" s="153" t="str">
        <f>'Woodland options'!B86</f>
        <v>Scrub management &lt; 25% of cover</v>
      </c>
      <c r="B86" s="208" t="str">
        <f>'Woodland options'!C86</f>
        <v>ha</v>
      </c>
      <c r="C86" s="8">
        <f>'Woodland options'!D86</f>
        <v>350</v>
      </c>
      <c r="D86" s="211" t="str">
        <f>IF('Woodland options'!E86="","",'Woodland options'!E86)</f>
        <v/>
      </c>
      <c r="E86" s="150" t="str">
        <f>IF('Woodland options'!F86="","",'Woodland options'!F86)</f>
        <v>Y</v>
      </c>
      <c r="F86" s="211" t="str">
        <f>IF('Woodland options'!G86=0,"",'Woodland options'!G86)</f>
        <v/>
      </c>
      <c r="G86" s="150" t="str">
        <f>IF('Woodland options'!H86=0,"",'Woodland options'!H86)</f>
        <v/>
      </c>
      <c r="H86" s="22">
        <f>'Woodland options'!I86</f>
        <v>0</v>
      </c>
      <c r="I86" s="9" t="str">
        <f>'Woodland options'!J86</f>
        <v>1 - Woodland</v>
      </c>
      <c r="J86" s="10" t="str">
        <f>'Woodland options'!K86</f>
        <v>05 - Vegetation Management</v>
      </c>
      <c r="K86" s="11">
        <f>'Woodland options'!L86</f>
        <v>17</v>
      </c>
      <c r="L86" s="213" t="str">
        <f>'Woodland options'!N86</f>
        <v>1.05.17</v>
      </c>
      <c r="M86" s="154">
        <v>354</v>
      </c>
    </row>
    <row r="87" spans="1:13" x14ac:dyDescent="0.25">
      <c r="A87" s="153" t="str">
        <f>'Woodland options'!B87</f>
        <v xml:space="preserve">Scrub management 25-75% cover </v>
      </c>
      <c r="B87" s="208" t="str">
        <f>'Woodland options'!C87</f>
        <v>ha</v>
      </c>
      <c r="C87" s="8">
        <f>'Woodland options'!D87</f>
        <v>450</v>
      </c>
      <c r="D87" s="211" t="str">
        <f>IF('Woodland options'!E87="","",'Woodland options'!E87)</f>
        <v/>
      </c>
      <c r="E87" s="150" t="str">
        <f>IF('Woodland options'!F87="","",'Woodland options'!F87)</f>
        <v>Y</v>
      </c>
      <c r="F87" s="211" t="str">
        <f>IF('Woodland options'!G87=0,"",'Woodland options'!G87)</f>
        <v/>
      </c>
      <c r="G87" s="150" t="str">
        <f>IF('Woodland options'!H87=0,"",'Woodland options'!H87)</f>
        <v/>
      </c>
      <c r="H87" s="22">
        <f>'Woodland options'!I87</f>
        <v>0</v>
      </c>
      <c r="I87" s="9" t="str">
        <f>'Woodland options'!J87</f>
        <v>1 - Woodland</v>
      </c>
      <c r="J87" s="10" t="str">
        <f>'Woodland options'!K87</f>
        <v>05 - Vegetation Management</v>
      </c>
      <c r="K87" s="11">
        <f>'Woodland options'!L87</f>
        <v>18</v>
      </c>
      <c r="L87" s="213" t="str">
        <f>'Woodland options'!N87</f>
        <v>1.05.18</v>
      </c>
      <c r="M87" s="154">
        <v>355</v>
      </c>
    </row>
    <row r="88" spans="1:13" x14ac:dyDescent="0.25">
      <c r="A88" s="153" t="str">
        <f>'Woodland options'!B88</f>
        <v>Scrub management &gt; 75% cover</v>
      </c>
      <c r="B88" s="208" t="str">
        <f>'Woodland options'!C88</f>
        <v>ha</v>
      </c>
      <c r="C88" s="8">
        <f>'Woodland options'!D88</f>
        <v>600</v>
      </c>
      <c r="D88" s="211" t="str">
        <f>IF('Woodland options'!E88="","",'Woodland options'!E88)</f>
        <v/>
      </c>
      <c r="E88" s="150" t="str">
        <f>IF('Woodland options'!F88="","",'Woodland options'!F88)</f>
        <v>Y</v>
      </c>
      <c r="F88" s="211" t="str">
        <f>IF('Woodland options'!G88=0,"",'Woodland options'!G88)</f>
        <v/>
      </c>
      <c r="G88" s="150" t="str">
        <f>IF('Woodland options'!H88=0,"",'Woodland options'!H88)</f>
        <v/>
      </c>
      <c r="H88" s="22">
        <f>'Woodland options'!I88</f>
        <v>0</v>
      </c>
      <c r="I88" s="9" t="str">
        <f>'Woodland options'!J88</f>
        <v>1 - Woodland</v>
      </c>
      <c r="J88" s="10" t="str">
        <f>'Woodland options'!K88</f>
        <v>05 - Vegetation Management</v>
      </c>
      <c r="K88" s="11">
        <f>'Woodland options'!L88</f>
        <v>19</v>
      </c>
      <c r="L88" s="213" t="str">
        <f>'Woodland options'!N88</f>
        <v>1.05.19</v>
      </c>
      <c r="M88" s="154">
        <v>356</v>
      </c>
    </row>
    <row r="89" spans="1:13" x14ac:dyDescent="0.25">
      <c r="A89" s="153" t="str">
        <f>'Woodland options'!B89</f>
        <v>Supplement for small fields</v>
      </c>
      <c r="B89" s="208" t="str">
        <f>'Woodland options'!C89</f>
        <v>ha</v>
      </c>
      <c r="C89" s="8">
        <f>'Woodland options'!D89</f>
        <v>35</v>
      </c>
      <c r="D89" s="211" t="str">
        <f>IF('Woodland options'!E89="","",'Woodland options'!E89)</f>
        <v/>
      </c>
      <c r="E89" s="150" t="str">
        <f>IF('Woodland options'!F89="","",'Woodland options'!F89)</f>
        <v>Y</v>
      </c>
      <c r="F89" s="211" t="str">
        <f>IF('Woodland options'!G89=0,"",'Woodland options'!G89)</f>
        <v/>
      </c>
      <c r="G89" s="150" t="str">
        <f>IF('Woodland options'!H89=0,"",'Woodland options'!H89)</f>
        <v/>
      </c>
      <c r="H89" s="22">
        <f>'Woodland options'!I89</f>
        <v>0</v>
      </c>
      <c r="I89" s="9" t="str">
        <f>'Woodland options'!J89</f>
        <v>1 - Woodland</v>
      </c>
      <c r="J89" s="10" t="str">
        <f>'Woodland options'!K89</f>
        <v>05 - Vegetation Management</v>
      </c>
      <c r="K89" s="11">
        <f>'Woodland options'!L89</f>
        <v>20</v>
      </c>
      <c r="L89" s="213" t="str">
        <f>'Woodland options'!N89</f>
        <v>1.05.20</v>
      </c>
      <c r="M89" s="154">
        <v>257</v>
      </c>
    </row>
    <row r="90" spans="1:13" x14ac:dyDescent="0.25">
      <c r="A90" s="153" t="str">
        <f>'Woodland options'!B90</f>
        <v>Supplement for difficult sites</v>
      </c>
      <c r="B90" s="208" t="str">
        <f>'Woodland options'!C90</f>
        <v>ha</v>
      </c>
      <c r="C90" s="8">
        <f>'Woodland options'!D90</f>
        <v>50</v>
      </c>
      <c r="D90" s="211" t="str">
        <f>IF('Woodland options'!E90="","",'Woodland options'!E90)</f>
        <v/>
      </c>
      <c r="E90" s="150" t="str">
        <f>IF('Woodland options'!F90="","",'Woodland options'!F90)</f>
        <v>Y</v>
      </c>
      <c r="F90" s="211" t="str">
        <f>IF('Woodland options'!G90=0,"",'Woodland options'!G90)</f>
        <v/>
      </c>
      <c r="G90" s="150" t="str">
        <f>IF('Woodland options'!H90=0,"",'Woodland options'!H90)</f>
        <v/>
      </c>
      <c r="H90" s="22">
        <f>'Woodland options'!I90</f>
        <v>0</v>
      </c>
      <c r="I90" s="9" t="str">
        <f>'Woodland options'!J90</f>
        <v>1 - Woodland</v>
      </c>
      <c r="J90" s="10" t="str">
        <f>'Woodland options'!K90</f>
        <v>05 - Vegetation Management</v>
      </c>
      <c r="K90" s="11">
        <f>'Woodland options'!L90</f>
        <v>21</v>
      </c>
      <c r="L90" s="213" t="str">
        <f>'Woodland options'!N90</f>
        <v>1.05.21</v>
      </c>
      <c r="M90" s="154">
        <v>258</v>
      </c>
    </row>
    <row r="91" spans="1:13" x14ac:dyDescent="0.25">
      <c r="A91" s="153" t="str">
        <f>'Woodland options'!B91</f>
        <v>Supplement for group applications</v>
      </c>
      <c r="B91" s="208" t="str">
        <f>'Woodland options'!C91</f>
        <v>ha</v>
      </c>
      <c r="C91" s="8">
        <f>'Woodland options'!D91</f>
        <v>10</v>
      </c>
      <c r="D91" s="211" t="str">
        <f>IF('Woodland options'!E91="","",'Woodland options'!E91)</f>
        <v/>
      </c>
      <c r="E91" s="150" t="str">
        <f>IF('Woodland options'!F91="","",'Woodland options'!F91)</f>
        <v>Y</v>
      </c>
      <c r="F91" s="211" t="str">
        <f>IF('Woodland options'!G91=0,"",'Woodland options'!G91)</f>
        <v/>
      </c>
      <c r="G91" s="150" t="str">
        <f>IF('Woodland options'!H91=0,"",'Woodland options'!H91)</f>
        <v/>
      </c>
      <c r="H91" s="22">
        <f>'Woodland options'!I91</f>
        <v>0</v>
      </c>
      <c r="I91" s="9" t="str">
        <f>'Woodland options'!J91</f>
        <v>1 - Woodland</v>
      </c>
      <c r="J91" s="10" t="str">
        <f>'Woodland options'!K91</f>
        <v>05 - Vegetation Management</v>
      </c>
      <c r="K91" s="11">
        <f>'Woodland options'!L91</f>
        <v>22</v>
      </c>
      <c r="L91" s="213" t="str">
        <f>'Woodland options'!N91</f>
        <v>1.05.22</v>
      </c>
      <c r="M91" s="154">
        <v>259</v>
      </c>
    </row>
    <row r="92" spans="1:13" ht="13.8" thickBot="1" x14ac:dyDescent="0.3">
      <c r="A92" s="182" t="str">
        <f>'Woodland options'!B92</f>
        <v>Woodland Sub-Total</v>
      </c>
      <c r="B92" s="183"/>
      <c r="C92" s="184"/>
      <c r="D92" s="185"/>
      <c r="E92" s="183"/>
      <c r="F92" s="183"/>
      <c r="G92" s="183"/>
      <c r="H92" s="184">
        <f>'Woodland options'!I92</f>
        <v>0</v>
      </c>
      <c r="I92" s="183"/>
      <c r="J92" s="183"/>
      <c r="K92" s="185"/>
      <c r="L92" s="216"/>
      <c r="M92" s="186"/>
    </row>
    <row r="93" spans="1:13" ht="13.8" thickBot="1" x14ac:dyDescent="0.3"/>
    <row r="94" spans="1:13" ht="21" x14ac:dyDescent="0.4">
      <c r="A94" s="192" t="str">
        <f>'Non-Woodland options'!B2</f>
        <v>Menu of Standard Costs - Non-Woodland Habitat Options</v>
      </c>
      <c r="B94" s="193"/>
      <c r="C94" s="217"/>
      <c r="D94" s="196"/>
      <c r="E94" s="193"/>
      <c r="F94" s="193"/>
      <c r="G94" s="193"/>
      <c r="H94" s="194"/>
      <c r="I94" s="195"/>
      <c r="J94" s="195"/>
      <c r="K94" s="196"/>
      <c r="L94" s="218"/>
      <c r="M94" s="219"/>
    </row>
    <row r="95" spans="1:13" x14ac:dyDescent="0.25">
      <c r="A95" s="161" t="str">
        <f>'Non-Woodland options'!B4</f>
        <v>2.01 - Labour rates</v>
      </c>
      <c r="B95" s="18"/>
      <c r="C95" s="19"/>
      <c r="D95" s="21"/>
      <c r="E95" s="18"/>
      <c r="F95" s="18"/>
      <c r="G95" s="18"/>
      <c r="H95" s="20"/>
      <c r="I95" s="18"/>
      <c r="J95" s="18"/>
      <c r="K95" s="21"/>
      <c r="L95" s="204">
        <f>'Non-Woodland options'!N4</f>
        <v>2.0099999999999998</v>
      </c>
      <c r="M95" s="162"/>
    </row>
    <row r="96" spans="1:13" x14ac:dyDescent="0.25">
      <c r="A96" s="152" t="str">
        <f>'Non-Woodland options'!B5</f>
        <v>JCB hire and labour</v>
      </c>
      <c r="B96" s="202" t="str">
        <f>'Non-Woodland options'!C5</f>
        <v>each</v>
      </c>
      <c r="C96" s="12" t="str">
        <f>'Non-Woodland options'!D5</f>
        <v>100% of eligible cost</v>
      </c>
      <c r="D96" s="211" t="str">
        <f>IF('Non-Woodland options'!E5="","",'Non-Woodland options'!E5)</f>
        <v>Y</v>
      </c>
      <c r="E96" s="150" t="str">
        <f>IF('Non-Woodland options'!F5="","",'Non-Woodland options'!F5)</f>
        <v/>
      </c>
      <c r="F96" s="211" t="str">
        <f>IF('Non-Woodland options'!G5="","",'Non-Woodland options'!G5)</f>
        <v/>
      </c>
      <c r="G96" s="150" t="str">
        <f>IF('Woodland options'!H96=0,"",'Woodland options'!H96)</f>
        <v/>
      </c>
      <c r="H96" s="22">
        <f>'Non-Woodland options'!I5</f>
        <v>0</v>
      </c>
      <c r="I96" s="9" t="str">
        <f>'Non-Woodland options'!J5</f>
        <v>2 - Non-Woodland Habitats</v>
      </c>
      <c r="J96" s="10" t="str">
        <f>'Non-Woodland options'!K5</f>
        <v>02 - Ground Preparation</v>
      </c>
      <c r="K96" s="11">
        <f>'Non-Woodland options'!L5</f>
        <v>10</v>
      </c>
      <c r="L96" s="213" t="str">
        <f>'Non-Woodland options'!N5</f>
        <v>2.02.10</v>
      </c>
      <c r="M96" s="160">
        <f>'Non-Woodland options'!O5</f>
        <v>6</v>
      </c>
    </row>
    <row r="97" spans="1:13" x14ac:dyDescent="0.25">
      <c r="A97" s="152" t="str">
        <f>'Non-Woodland options'!B6</f>
        <v>360 excavator (small) and labour</v>
      </c>
      <c r="B97" s="202" t="str">
        <f>'Non-Woodland options'!C6</f>
        <v>each</v>
      </c>
      <c r="C97" s="12" t="str">
        <f>'Non-Woodland options'!D6</f>
        <v>100% of eligible cost</v>
      </c>
      <c r="D97" s="211" t="str">
        <f>IF('Non-Woodland options'!E6="","",'Non-Woodland options'!E6)</f>
        <v>Y</v>
      </c>
      <c r="E97" s="150" t="str">
        <f>IF('Non-Woodland options'!F6="","",'Non-Woodland options'!F6)</f>
        <v/>
      </c>
      <c r="F97" s="211" t="str">
        <f>IF('Non-Woodland options'!G6="","",'Non-Woodland options'!G6)</f>
        <v/>
      </c>
      <c r="G97" s="150" t="str">
        <f>IF('Woodland options'!H97=0,"",'Woodland options'!H97)</f>
        <v/>
      </c>
      <c r="H97" s="22">
        <f>'Non-Woodland options'!I6</f>
        <v>0</v>
      </c>
      <c r="I97" s="9" t="str">
        <f>'Non-Woodland options'!J6</f>
        <v>2 - Non-Woodland Habitats</v>
      </c>
      <c r="J97" s="10" t="str">
        <f>'Non-Woodland options'!K6</f>
        <v>02 - Ground Preparation</v>
      </c>
      <c r="K97" s="11">
        <f>'Non-Woodland options'!L6</f>
        <v>10</v>
      </c>
      <c r="L97" s="213" t="str">
        <f>'Non-Woodland options'!N6</f>
        <v>2.02.10</v>
      </c>
      <c r="M97" s="160">
        <f>'Non-Woodland options'!O6</f>
        <v>7</v>
      </c>
    </row>
    <row r="98" spans="1:13" x14ac:dyDescent="0.25">
      <c r="A98" s="152" t="str">
        <f>'Non-Woodland options'!B7</f>
        <v>Dumper (small) and labour</v>
      </c>
      <c r="B98" s="202" t="str">
        <f>'Non-Woodland options'!C7</f>
        <v>each</v>
      </c>
      <c r="C98" s="12" t="str">
        <f>'Non-Woodland options'!D7</f>
        <v>100% of eligible cost</v>
      </c>
      <c r="D98" s="211" t="str">
        <f>IF('Non-Woodland options'!E7="","",'Non-Woodland options'!E7)</f>
        <v>Y</v>
      </c>
      <c r="E98" s="150" t="str">
        <f>IF('Non-Woodland options'!F7="","",'Non-Woodland options'!F7)</f>
        <v/>
      </c>
      <c r="F98" s="211" t="str">
        <f>IF('Non-Woodland options'!G7="","",'Non-Woodland options'!G7)</f>
        <v/>
      </c>
      <c r="G98" s="150" t="str">
        <f>IF('Woodland options'!H98=0,"",'Woodland options'!H98)</f>
        <v/>
      </c>
      <c r="H98" s="22">
        <f>'Non-Woodland options'!I7</f>
        <v>0</v>
      </c>
      <c r="I98" s="9" t="str">
        <f>'Non-Woodland options'!J7</f>
        <v>2 - Non-Woodland Habitats</v>
      </c>
      <c r="J98" s="10" t="str">
        <f>'Non-Woodland options'!K7</f>
        <v>02 - Ground Preparation</v>
      </c>
      <c r="K98" s="11">
        <f>'Non-Woodland options'!L7</f>
        <v>10</v>
      </c>
      <c r="L98" s="213" t="str">
        <f>'Non-Woodland options'!N7</f>
        <v>2.02.10</v>
      </c>
      <c r="M98" s="160">
        <f>'Non-Woodland options'!O7</f>
        <v>8</v>
      </c>
    </row>
    <row r="99" spans="1:13" x14ac:dyDescent="0.25">
      <c r="A99" s="161" t="str">
        <f>'Non-Woodland options'!B8</f>
        <v>2.02 - Ground preparation</v>
      </c>
      <c r="B99" s="18"/>
      <c r="C99" s="19"/>
      <c r="D99" s="21"/>
      <c r="E99" s="18"/>
      <c r="F99" s="18"/>
      <c r="G99" s="18"/>
      <c r="H99" s="20"/>
      <c r="I99" s="18"/>
      <c r="J99" s="18"/>
      <c r="K99" s="21"/>
      <c r="L99" s="204">
        <f>'Non-Woodland options'!N8</f>
        <v>2.02</v>
      </c>
      <c r="M99" s="162"/>
    </row>
    <row r="100" spans="1:13" x14ac:dyDescent="0.25">
      <c r="A100" s="152" t="str">
        <f>'Non-Woodland options'!B9</f>
        <v>Agricultural plough</v>
      </c>
      <c r="B100" s="202" t="str">
        <f>'Non-Woodland options'!C9</f>
        <v>hectare</v>
      </c>
      <c r="C100" s="12">
        <f>'Non-Woodland options'!D9</f>
        <v>50</v>
      </c>
      <c r="D100" s="211" t="str">
        <f>IF('Non-Woodland options'!E9="","",'Non-Woodland options'!E9)</f>
        <v>Y</v>
      </c>
      <c r="E100" s="150" t="str">
        <f>IF('Non-Woodland options'!F9="","",'Non-Woodland options'!F9)</f>
        <v/>
      </c>
      <c r="F100" s="211" t="str">
        <f>IF('Non-Woodland options'!G9="","",'Non-Woodland options'!G9)</f>
        <v/>
      </c>
      <c r="G100" s="150" t="str">
        <f>IF('Woodland options'!H100=0,"",'Woodland options'!H100)</f>
        <v/>
      </c>
      <c r="H100" s="22">
        <f>'Non-Woodland options'!I9</f>
        <v>0</v>
      </c>
      <c r="I100" s="9" t="str">
        <f>'Non-Woodland options'!J9</f>
        <v>2 - Non-Woodland Habitats</v>
      </c>
      <c r="J100" s="10" t="str">
        <f>'Non-Woodland options'!K9</f>
        <v>02 - Ground Preparation</v>
      </c>
      <c r="K100" s="11">
        <f>'Non-Woodland options'!L9</f>
        <v>1</v>
      </c>
      <c r="L100" s="213" t="str">
        <f>'Non-Woodland options'!N9</f>
        <v>2.02.01</v>
      </c>
      <c r="M100" s="160">
        <f>'Non-Woodland options'!O9</f>
        <v>10</v>
      </c>
    </row>
    <row r="101" spans="1:13" x14ac:dyDescent="0.25">
      <c r="A101" s="152" t="str">
        <f>'Non-Woodland options'!B10</f>
        <v>Scarifying</v>
      </c>
      <c r="B101" s="202" t="str">
        <f>'Non-Woodland options'!C10</f>
        <v>hectare</v>
      </c>
      <c r="C101" s="12">
        <f>'Non-Woodland options'!D10</f>
        <v>75</v>
      </c>
      <c r="D101" s="211" t="str">
        <f>IF('Non-Woodland options'!E10="","",'Non-Woodland options'!E10)</f>
        <v>Y</v>
      </c>
      <c r="E101" s="150" t="str">
        <f>IF('Non-Woodland options'!F10="","",'Non-Woodland options'!F10)</f>
        <v/>
      </c>
      <c r="F101" s="211" t="str">
        <f>IF('Non-Woodland options'!G10="","",'Non-Woodland options'!G10)</f>
        <v/>
      </c>
      <c r="G101" s="150" t="str">
        <f>IF('Woodland options'!H101=0,"",'Woodland options'!H101)</f>
        <v/>
      </c>
      <c r="H101" s="22">
        <f>'Non-Woodland options'!I10</f>
        <v>0</v>
      </c>
      <c r="I101" s="9" t="str">
        <f>'Non-Woodland options'!J10</f>
        <v>2 - Non-Woodland Habitats</v>
      </c>
      <c r="J101" s="10" t="str">
        <f>'Non-Woodland options'!K10</f>
        <v>02 - Ground Preparation</v>
      </c>
      <c r="K101" s="11">
        <f>'Non-Woodland options'!L10</f>
        <v>2</v>
      </c>
      <c r="L101" s="213" t="str">
        <f>'Non-Woodland options'!N10</f>
        <v>2.02.02</v>
      </c>
      <c r="M101" s="160">
        <f>'Non-Woodland options'!O10</f>
        <v>15</v>
      </c>
    </row>
    <row r="102" spans="1:13" x14ac:dyDescent="0.25">
      <c r="A102" s="152" t="str">
        <f>'Non-Woodland options'!B11</f>
        <v>Chemical Screefing (compete coverage)</v>
      </c>
      <c r="B102" s="202" t="str">
        <f>'Non-Woodland options'!C11</f>
        <v>hectare</v>
      </c>
      <c r="C102" s="12">
        <f>'Non-Woodland options'!D11</f>
        <v>150</v>
      </c>
      <c r="D102" s="211" t="str">
        <f>IF('Non-Woodland options'!E11="","",'Non-Woodland options'!E11)</f>
        <v>Y</v>
      </c>
      <c r="E102" s="150" t="str">
        <f>IF('Non-Woodland options'!F11="","",'Non-Woodland options'!F11)</f>
        <v/>
      </c>
      <c r="F102" s="211" t="str">
        <f>IF('Non-Woodland options'!G11="","",'Non-Woodland options'!G11)</f>
        <v/>
      </c>
      <c r="G102" s="150" t="str">
        <f>IF('Woodland options'!H102=0,"",'Woodland options'!H102)</f>
        <v/>
      </c>
      <c r="H102" s="22">
        <f>'Non-Woodland options'!I11</f>
        <v>0</v>
      </c>
      <c r="I102" s="9" t="str">
        <f>'Non-Woodland options'!J11</f>
        <v>2 - Non-Woodland Habitats</v>
      </c>
      <c r="J102" s="10" t="str">
        <f>'Non-Woodland options'!K11</f>
        <v>02 - Ground Preparation</v>
      </c>
      <c r="K102" s="11">
        <f>'Non-Woodland options'!L11</f>
        <v>3</v>
      </c>
      <c r="L102" s="213" t="str">
        <f>'Non-Woodland options'!N11</f>
        <v>2.02.03</v>
      </c>
      <c r="M102" s="160">
        <f>'Non-Woodland options'!O11</f>
        <v>19</v>
      </c>
    </row>
    <row r="103" spans="1:13" x14ac:dyDescent="0.25">
      <c r="A103" s="153" t="str">
        <f>'Non-Woodland options'!B12</f>
        <v>Creation of ditches</v>
      </c>
      <c r="B103" s="208" t="str">
        <f>'Non-Woodland options'!C12</f>
        <v>per m^2</v>
      </c>
      <c r="C103" s="8">
        <f>'Non-Woodland options'!D12</f>
        <v>3.75</v>
      </c>
      <c r="D103" s="211" t="str">
        <f>IF('Non-Woodland options'!E12="","",'Non-Woodland options'!E12)</f>
        <v>Y</v>
      </c>
      <c r="E103" s="150" t="str">
        <f>IF('Non-Woodland options'!F12="","",'Non-Woodland options'!F12)</f>
        <v/>
      </c>
      <c r="F103" s="211" t="str">
        <f>IF('Non-Woodland options'!G12="","",'Non-Woodland options'!G12)</f>
        <v/>
      </c>
      <c r="G103" s="150" t="str">
        <f>IF('Woodland options'!H103=0,"",'Woodland options'!H103)</f>
        <v/>
      </c>
      <c r="H103" s="22">
        <f>'Non-Woodland options'!I12</f>
        <v>0</v>
      </c>
      <c r="I103" s="9" t="str">
        <f>'Non-Woodland options'!J12</f>
        <v>2 - Non-Woodland Habitats</v>
      </c>
      <c r="J103" s="10" t="str">
        <f>'Non-Woodland options'!K12</f>
        <v>02 - Ground Preparation</v>
      </c>
      <c r="K103" s="11">
        <f>'Non-Woodland options'!L12</f>
        <v>4</v>
      </c>
      <c r="L103" s="213" t="str">
        <f>'Non-Woodland options'!N12</f>
        <v>2.02.04</v>
      </c>
      <c r="M103" s="160">
        <f>'Non-Woodland options'!O12</f>
        <v>334</v>
      </c>
    </row>
    <row r="104" spans="1:13" x14ac:dyDescent="0.25">
      <c r="A104" s="153" t="str">
        <f>'Non-Woodland options'!B13</f>
        <v>Creation of gutters</v>
      </c>
      <c r="B104" s="208" t="str">
        <f>'Non-Woodland options'!C13</f>
        <v>per m^2</v>
      </c>
      <c r="C104" s="8">
        <f>'Non-Woodland options'!D13</f>
        <v>3.75</v>
      </c>
      <c r="D104" s="211" t="str">
        <f>IF('Non-Woodland options'!E13="","",'Non-Woodland options'!E13)</f>
        <v>Y</v>
      </c>
      <c r="E104" s="150" t="str">
        <f>IF('Non-Woodland options'!F13="","",'Non-Woodland options'!F13)</f>
        <v/>
      </c>
      <c r="F104" s="211" t="str">
        <f>IF('Non-Woodland options'!G13="","",'Non-Woodland options'!G13)</f>
        <v/>
      </c>
      <c r="G104" s="150" t="str">
        <f>IF('Woodland options'!H104=0,"",'Woodland options'!H104)</f>
        <v/>
      </c>
      <c r="H104" s="22">
        <f>'Non-Woodland options'!I13</f>
        <v>0</v>
      </c>
      <c r="I104" s="9" t="str">
        <f>'Non-Woodland options'!J13</f>
        <v>2 - Non-Woodland Habitats</v>
      </c>
      <c r="J104" s="10" t="str">
        <f>'Non-Woodland options'!K13</f>
        <v>02 - Ground Preparation</v>
      </c>
      <c r="K104" s="11">
        <f>'Non-Woodland options'!L13</f>
        <v>5</v>
      </c>
      <c r="L104" s="213" t="str">
        <f>'Non-Woodland options'!N13</f>
        <v>2.02.05</v>
      </c>
      <c r="M104" s="160">
        <f>'Non-Woodland options'!O13</f>
        <v>335</v>
      </c>
    </row>
    <row r="105" spans="1:13" x14ac:dyDescent="0.25">
      <c r="A105" s="153" t="str">
        <f>'Non-Woodland options'!B14</f>
        <v>Soil bund</v>
      </c>
      <c r="B105" s="208" t="str">
        <f>'Non-Woodland options'!C14</f>
        <v>each</v>
      </c>
      <c r="C105" s="8">
        <f>'Non-Woodland options'!D14</f>
        <v>155</v>
      </c>
      <c r="D105" s="211" t="str">
        <f>IF('Non-Woodland options'!E14="","",'Non-Woodland options'!E14)</f>
        <v>Y</v>
      </c>
      <c r="E105" s="150" t="str">
        <f>IF('Non-Woodland options'!F14="","",'Non-Woodland options'!F14)</f>
        <v/>
      </c>
      <c r="F105" s="211" t="str">
        <f>IF('Non-Woodland options'!G14="","",'Non-Woodland options'!G14)</f>
        <v/>
      </c>
      <c r="G105" s="150" t="str">
        <f>IF('Woodland options'!H105=0,"",'Woodland options'!H105)</f>
        <v/>
      </c>
      <c r="H105" s="22">
        <f>'Non-Woodland options'!I14</f>
        <v>0</v>
      </c>
      <c r="I105" s="9" t="str">
        <f>'Non-Woodland options'!J14</f>
        <v>2 - Non-Woodland Habitats</v>
      </c>
      <c r="J105" s="10" t="str">
        <f>'Non-Woodland options'!K14</f>
        <v>02 - Ground Preparation</v>
      </c>
      <c r="K105" s="11">
        <f>'Non-Woodland options'!L14</f>
        <v>6</v>
      </c>
      <c r="L105" s="213" t="str">
        <f>'Non-Woodland options'!N14</f>
        <v>2.02.06</v>
      </c>
      <c r="M105" s="160">
        <f>'Non-Woodland options'!O14</f>
        <v>336</v>
      </c>
    </row>
    <row r="106" spans="1:13" x14ac:dyDescent="0.25">
      <c r="A106" s="153" t="str">
        <f>'Non-Woodland options'!B15</f>
        <v>Culvert</v>
      </c>
      <c r="B106" s="208" t="str">
        <f>'Non-Woodland options'!C15</f>
        <v>each</v>
      </c>
      <c r="C106" s="8">
        <f>'Non-Woodland options'!D15</f>
        <v>300</v>
      </c>
      <c r="D106" s="211" t="str">
        <f>IF('Non-Woodland options'!E15="","",'Non-Woodland options'!E15)</f>
        <v>Y</v>
      </c>
      <c r="E106" s="150" t="str">
        <f>IF('Non-Woodland options'!F15="","",'Non-Woodland options'!F15)</f>
        <v/>
      </c>
      <c r="F106" s="211" t="str">
        <f>IF('Non-Woodland options'!G15="","",'Non-Woodland options'!G15)</f>
        <v/>
      </c>
      <c r="G106" s="150" t="str">
        <f>IF('Woodland options'!H106=0,"",'Woodland options'!H106)</f>
        <v/>
      </c>
      <c r="H106" s="22">
        <f>'Non-Woodland options'!I15</f>
        <v>0</v>
      </c>
      <c r="I106" s="9" t="str">
        <f>'Non-Woodland options'!J15</f>
        <v>2 - Non-Woodland Habitats</v>
      </c>
      <c r="J106" s="10" t="str">
        <f>'Non-Woodland options'!K15</f>
        <v>02 - Ground Preparation</v>
      </c>
      <c r="K106" s="11">
        <f>'Non-Woodland options'!L15</f>
        <v>7</v>
      </c>
      <c r="L106" s="213" t="str">
        <f>'Non-Woodland options'!N15</f>
        <v>2.02.07</v>
      </c>
      <c r="M106" s="160">
        <f>'Non-Woodland options'!O15</f>
        <v>337</v>
      </c>
    </row>
    <row r="107" spans="1:13" x14ac:dyDescent="0.25">
      <c r="A107" s="153" t="str">
        <f>'Non-Woodland options'!B16</f>
        <v>Timber Sluice</v>
      </c>
      <c r="B107" s="208" t="str">
        <f>'Non-Woodland options'!C16</f>
        <v>each</v>
      </c>
      <c r="C107" s="8">
        <f>'Non-Woodland options'!D16</f>
        <v>315</v>
      </c>
      <c r="D107" s="211" t="str">
        <f>IF('Non-Woodland options'!E16="","",'Non-Woodland options'!E16)</f>
        <v>Y</v>
      </c>
      <c r="E107" s="150" t="str">
        <f>IF('Non-Woodland options'!F16="","",'Non-Woodland options'!F16)</f>
        <v/>
      </c>
      <c r="F107" s="211" t="str">
        <f>IF('Non-Woodland options'!G16="","",'Non-Woodland options'!G16)</f>
        <v/>
      </c>
      <c r="G107" s="150" t="str">
        <f>IF('Woodland options'!H107=0,"",'Woodland options'!H107)</f>
        <v/>
      </c>
      <c r="H107" s="22">
        <f>'Non-Woodland options'!I16</f>
        <v>0</v>
      </c>
      <c r="I107" s="9" t="str">
        <f>'Non-Woodland options'!J16</f>
        <v>2 - Non-Woodland Habitats</v>
      </c>
      <c r="J107" s="10" t="str">
        <f>'Non-Woodland options'!K16</f>
        <v>02 - Ground Preparation</v>
      </c>
      <c r="K107" s="11">
        <f>'Non-Woodland options'!L16</f>
        <v>8</v>
      </c>
      <c r="L107" s="213" t="str">
        <f>'Non-Woodland options'!N16</f>
        <v>2.02.08</v>
      </c>
      <c r="M107" s="160">
        <f>'Non-Woodland options'!O16</f>
        <v>338</v>
      </c>
    </row>
    <row r="108" spans="1:13" x14ac:dyDescent="0.25">
      <c r="A108" s="153" t="str">
        <f>'Non-Woodland options'!B17</f>
        <v>Brick, stone or concrete sluice</v>
      </c>
      <c r="B108" s="208" t="str">
        <f>'Non-Woodland options'!C17</f>
        <v>each</v>
      </c>
      <c r="C108" s="8">
        <f>'Non-Woodland options'!D17</f>
        <v>2480</v>
      </c>
      <c r="D108" s="211" t="str">
        <f>IF('Non-Woodland options'!E17="","",'Non-Woodland options'!E17)</f>
        <v>Y</v>
      </c>
      <c r="E108" s="150" t="str">
        <f>IF('Non-Woodland options'!F17="","",'Non-Woodland options'!F17)</f>
        <v/>
      </c>
      <c r="F108" s="211" t="str">
        <f>IF('Non-Woodland options'!G17="","",'Non-Woodland options'!G17)</f>
        <v/>
      </c>
      <c r="G108" s="150" t="str">
        <f>IF('Woodland options'!H108=0,"",'Woodland options'!H108)</f>
        <v/>
      </c>
      <c r="H108" s="22">
        <f>'Non-Woodland options'!I17</f>
        <v>0</v>
      </c>
      <c r="I108" s="9" t="str">
        <f>'Non-Woodland options'!J17</f>
        <v>2 - Non-Woodland Habitats</v>
      </c>
      <c r="J108" s="10" t="str">
        <f>'Non-Woodland options'!K17</f>
        <v>02 - Ground Preparation</v>
      </c>
      <c r="K108" s="11">
        <f>'Non-Woodland options'!L17</f>
        <v>9</v>
      </c>
      <c r="L108" s="213" t="str">
        <f>'Non-Woodland options'!N17</f>
        <v>2.02.09</v>
      </c>
      <c r="M108" s="160">
        <f>'Non-Woodland options'!O17</f>
        <v>339</v>
      </c>
    </row>
    <row r="109" spans="1:13" x14ac:dyDescent="0.25">
      <c r="A109" s="153" t="str">
        <f>'Non-Woodland options'!B18</f>
        <v>Silt trap provision</v>
      </c>
      <c r="B109" s="208" t="str">
        <f>'Non-Woodland options'!C18</f>
        <v>each</v>
      </c>
      <c r="C109" s="14" t="str">
        <f>'Non-Woodland options'!D18</f>
        <v>100% of eligible cost</v>
      </c>
      <c r="D109" s="211" t="str">
        <f>IF('Non-Woodland options'!E18="","",'Non-Woodland options'!E18)</f>
        <v>Y</v>
      </c>
      <c r="E109" s="150" t="str">
        <f>IF('Non-Woodland options'!F18="","",'Non-Woodland options'!F18)</f>
        <v/>
      </c>
      <c r="F109" s="211" t="str">
        <f>IF('Non-Woodland options'!G18="","",'Non-Woodland options'!G18)</f>
        <v/>
      </c>
      <c r="G109" s="150" t="str">
        <f>IF('Woodland options'!H109=0,"",'Woodland options'!H109)</f>
        <v/>
      </c>
      <c r="H109" s="22">
        <f>'Non-Woodland options'!I18</f>
        <v>0</v>
      </c>
      <c r="I109" s="9" t="str">
        <f>'Non-Woodland options'!J18</f>
        <v>2 - Non-Woodland Habitats</v>
      </c>
      <c r="J109" s="10" t="str">
        <f>'Non-Woodland options'!K18</f>
        <v>02 - Ground Preparation</v>
      </c>
      <c r="K109" s="11">
        <f>'Non-Woodland options'!L18</f>
        <v>10</v>
      </c>
      <c r="L109" s="213" t="str">
        <f>'Non-Woodland options'!N18</f>
        <v>2.02.10</v>
      </c>
      <c r="M109" s="160">
        <f>'Non-Woodland options'!O18</f>
        <v>342</v>
      </c>
    </row>
    <row r="110" spans="1:13" x14ac:dyDescent="0.25">
      <c r="A110" s="153" t="str">
        <f>'Non-Woodland options'!B19</f>
        <v>Construction of water penning structures</v>
      </c>
      <c r="B110" s="208" t="str">
        <f>'Non-Woodland options'!C19</f>
        <v>each</v>
      </c>
      <c r="C110" s="14" t="str">
        <f>'Non-Woodland options'!D19</f>
        <v>100% of eligible cost</v>
      </c>
      <c r="D110" s="211" t="str">
        <f>IF('Non-Woodland options'!E19="","",'Non-Woodland options'!E19)</f>
        <v>Y</v>
      </c>
      <c r="E110" s="150" t="str">
        <f>IF('Non-Woodland options'!F19="","",'Non-Woodland options'!F19)</f>
        <v/>
      </c>
      <c r="F110" s="211" t="str">
        <f>IF('Non-Woodland options'!G19="","",'Non-Woodland options'!G19)</f>
        <v/>
      </c>
      <c r="G110" s="150" t="str">
        <f>IF('Woodland options'!H110=0,"",'Woodland options'!H110)</f>
        <v/>
      </c>
      <c r="H110" s="22">
        <f>'Non-Woodland options'!I19</f>
        <v>0</v>
      </c>
      <c r="I110" s="9" t="str">
        <f>'Non-Woodland options'!J19</f>
        <v>2 - Non-Woodland Habitats</v>
      </c>
      <c r="J110" s="10" t="str">
        <f>'Non-Woodland options'!K19</f>
        <v>02 - Ground Preparation</v>
      </c>
      <c r="K110" s="11">
        <f>'Non-Woodland options'!L19</f>
        <v>11</v>
      </c>
      <c r="L110" s="213" t="str">
        <f>'Non-Woodland options'!N19</f>
        <v>2.02.11</v>
      </c>
      <c r="M110" s="160">
        <f>'Non-Woodland options'!O19</f>
        <v>343</v>
      </c>
    </row>
    <row r="111" spans="1:13" x14ac:dyDescent="0.25">
      <c r="A111" s="153" t="str">
        <f>'Non-Woodland options'!B20</f>
        <v>Cross drains under farm tracks</v>
      </c>
      <c r="B111" s="208" t="str">
        <f>'Non-Woodland options'!C20</f>
        <v>each</v>
      </c>
      <c r="C111" s="8">
        <f>'Non-Woodland options'!D20</f>
        <v>140</v>
      </c>
      <c r="D111" s="211" t="str">
        <f>IF('Non-Woodland options'!E20="","",'Non-Woodland options'!E20)</f>
        <v>Y</v>
      </c>
      <c r="E111" s="150" t="str">
        <f>IF('Non-Woodland options'!F20="","",'Non-Woodland options'!F20)</f>
        <v/>
      </c>
      <c r="F111" s="211" t="str">
        <f>IF('Non-Woodland options'!G20="","",'Non-Woodland options'!G20)</f>
        <v/>
      </c>
      <c r="G111" s="150" t="str">
        <f>IF('Woodland options'!H111=0,"",'Woodland options'!H111)</f>
        <v/>
      </c>
      <c r="H111" s="22">
        <f>'Non-Woodland options'!I20</f>
        <v>0</v>
      </c>
      <c r="I111" s="9" t="str">
        <f>'Non-Woodland options'!J20</f>
        <v>2 - Non-Woodland Habitats</v>
      </c>
      <c r="J111" s="10" t="str">
        <f>'Non-Woodland options'!K20</f>
        <v>02 - Ground Preparation</v>
      </c>
      <c r="K111" s="11">
        <f>'Non-Woodland options'!L20</f>
        <v>12</v>
      </c>
      <c r="L111" s="213" t="str">
        <f>'Non-Woodland options'!N20</f>
        <v>2.02.12</v>
      </c>
      <c r="M111" s="160">
        <f>'Non-Woodland options'!O20</f>
        <v>371</v>
      </c>
    </row>
    <row r="112" spans="1:13" x14ac:dyDescent="0.25">
      <c r="A112" s="161" t="str">
        <f>'Non-Woodland options'!B21</f>
        <v>2.03 - Vegetation management</v>
      </c>
      <c r="B112" s="18"/>
      <c r="C112" s="19"/>
      <c r="D112" s="21"/>
      <c r="E112" s="18"/>
      <c r="F112" s="18"/>
      <c r="G112" s="18"/>
      <c r="H112" s="20"/>
      <c r="I112" s="18"/>
      <c r="J112" s="18"/>
      <c r="K112" s="21"/>
      <c r="L112" s="204">
        <f>'Non-Woodland options'!N21</f>
        <v>2.0299999999999998</v>
      </c>
      <c r="M112" s="162"/>
    </row>
    <row r="113" spans="1:13" x14ac:dyDescent="0.25">
      <c r="A113" s="153" t="str">
        <f>'Non-Woodland options'!B22</f>
        <v>Mechanical Bracken control - base payment</v>
      </c>
      <c r="B113" s="208" t="str">
        <f>'Non-Woodland options'!C22</f>
        <v>on agreement</v>
      </c>
      <c r="C113" s="8">
        <f>'Non-Woodland options'!D22</f>
        <v>106</v>
      </c>
      <c r="D113" s="211" t="str">
        <f>IF('Non-Woodland options'!E22="","",'Non-Woodland options'!E22)</f>
        <v>Y</v>
      </c>
      <c r="E113" s="150" t="str">
        <f>IF('Non-Woodland options'!F22="","",'Non-Woodland options'!F22)</f>
        <v/>
      </c>
      <c r="F113" s="211" t="str">
        <f>IF('Non-Woodland options'!G22="","",'Non-Woodland options'!G22)</f>
        <v/>
      </c>
      <c r="G113" s="150" t="str">
        <f>IF('Woodland options'!H113=0,"",'Woodland options'!H113)</f>
        <v/>
      </c>
      <c r="H113" s="22">
        <f>'Non-Woodland options'!I22</f>
        <v>0</v>
      </c>
      <c r="I113" s="9" t="str">
        <f>'Non-Woodland options'!J22</f>
        <v>2 - Non-Woodland Habitats</v>
      </c>
      <c r="J113" s="10" t="str">
        <f>'Non-Woodland options'!K22</f>
        <v>03 - Vegetation Management</v>
      </c>
      <c r="K113" s="11">
        <f>'Non-Woodland options'!L22</f>
        <v>1</v>
      </c>
      <c r="L113" s="213" t="str">
        <f>'Non-Woodland options'!N22</f>
        <v>2.03.01</v>
      </c>
      <c r="M113" s="160">
        <f>'Non-Woodland options'!O22</f>
        <v>357</v>
      </c>
    </row>
    <row r="114" spans="1:13" x14ac:dyDescent="0.25">
      <c r="A114" s="153" t="str">
        <f>'Non-Woodland options'!B23</f>
        <v>Mechanical bracken control - area payment</v>
      </c>
      <c r="B114" s="208" t="str">
        <f>'Non-Woodland options'!C23</f>
        <v>ha</v>
      </c>
      <c r="C114" s="8">
        <f>'Non-Woodland options'!D23</f>
        <v>48</v>
      </c>
      <c r="D114" s="211" t="str">
        <f>IF('Non-Woodland options'!E23="","",'Non-Woodland options'!E23)</f>
        <v/>
      </c>
      <c r="E114" s="150" t="str">
        <f>IF('Non-Woodland options'!F23="","",'Non-Woodland options'!F23)</f>
        <v>Y</v>
      </c>
      <c r="F114" s="211" t="str">
        <f>IF('Non-Woodland options'!G23="","",'Non-Woodland options'!G23)</f>
        <v/>
      </c>
      <c r="G114" s="150" t="str">
        <f>IF('Woodland options'!H114=0,"",'Woodland options'!H114)</f>
        <v/>
      </c>
      <c r="H114" s="22">
        <f>'Non-Woodland options'!I23</f>
        <v>0</v>
      </c>
      <c r="I114" s="9" t="str">
        <f>'Non-Woodland options'!J23</f>
        <v>2 - Non-Woodland Habitats</v>
      </c>
      <c r="J114" s="10" t="str">
        <f>'Non-Woodland options'!K23</f>
        <v>03 - Vegetation Management</v>
      </c>
      <c r="K114" s="11">
        <f>'Non-Woodland options'!L23</f>
        <v>2</v>
      </c>
      <c r="L114" s="213" t="str">
        <f>'Non-Woodland options'!N23</f>
        <v>2.03.02</v>
      </c>
      <c r="M114" s="160">
        <f>'Non-Woodland options'!O23</f>
        <v>358</v>
      </c>
    </row>
    <row r="115" spans="1:13" x14ac:dyDescent="0.25">
      <c r="A115" s="153" t="str">
        <f>'Non-Woodland options'!B24</f>
        <v>Chemical bracken control - area payment</v>
      </c>
      <c r="B115" s="208" t="str">
        <f>'Non-Woodland options'!C24</f>
        <v>ha</v>
      </c>
      <c r="C115" s="8">
        <f>'Non-Woodland options'!D24</f>
        <v>112</v>
      </c>
      <c r="D115" s="211" t="str">
        <f>IF('Non-Woodland options'!E24="","",'Non-Woodland options'!E24)</f>
        <v/>
      </c>
      <c r="E115" s="150" t="str">
        <f>IF('Non-Woodland options'!F24="","",'Non-Woodland options'!F24)</f>
        <v>Y</v>
      </c>
      <c r="F115" s="211" t="str">
        <f>IF('Non-Woodland options'!G24="","",'Non-Woodland options'!G24)</f>
        <v/>
      </c>
      <c r="G115" s="150" t="str">
        <f>IF('Woodland options'!H115=0,"",'Woodland options'!H115)</f>
        <v/>
      </c>
      <c r="H115" s="22">
        <f>'Non-Woodland options'!I24</f>
        <v>0</v>
      </c>
      <c r="I115" s="9" t="str">
        <f>'Non-Woodland options'!J24</f>
        <v>2 - Non-Woodland Habitats</v>
      </c>
      <c r="J115" s="10" t="str">
        <f>'Non-Woodland options'!K24</f>
        <v>03 - Vegetation Management</v>
      </c>
      <c r="K115" s="11">
        <f>'Non-Woodland options'!L24</f>
        <v>4</v>
      </c>
      <c r="L115" s="213" t="str">
        <f>'Non-Woodland options'!N24</f>
        <v>2.03.04</v>
      </c>
      <c r="M115" s="160">
        <f>'Non-Woodland options'!O24</f>
        <v>359</v>
      </c>
    </row>
    <row r="116" spans="1:13" x14ac:dyDescent="0.25">
      <c r="A116" s="149" t="str">
        <f>'Non-Woodland options'!B25</f>
        <v>Chemical weed control (spot spray 1600-2500 trees/ha)</v>
      </c>
      <c r="B116" s="207" t="str">
        <f>'Non-Woodland options'!C25</f>
        <v>spot</v>
      </c>
      <c r="C116" s="7">
        <f>'Non-Woodland options'!D25</f>
        <v>0.1</v>
      </c>
      <c r="D116" s="211" t="str">
        <f>IF('Non-Woodland options'!E25="","",'Non-Woodland options'!E25)</f>
        <v/>
      </c>
      <c r="E116" s="150" t="str">
        <f>IF('Non-Woodland options'!F25="","",'Non-Woodland options'!F25)</f>
        <v>Y</v>
      </c>
      <c r="F116" s="211" t="str">
        <f>IF('Non-Woodland options'!G25="","",'Non-Woodland options'!G25)</f>
        <v/>
      </c>
      <c r="G116" s="150" t="str">
        <f>IF('Woodland options'!H116=0,"",'Woodland options'!H116)</f>
        <v/>
      </c>
      <c r="H116" s="22">
        <f>'Non-Woodland options'!I25</f>
        <v>0</v>
      </c>
      <c r="I116" s="9" t="str">
        <f>'Non-Woodland options'!J25</f>
        <v>2 - Non-Woodland Habitats</v>
      </c>
      <c r="J116" s="10" t="str">
        <f>'Non-Woodland options'!K25</f>
        <v>03 - Vegetation Management</v>
      </c>
      <c r="K116" s="11">
        <f>'Non-Woodland options'!L25</f>
        <v>5</v>
      </c>
      <c r="L116" s="213" t="str">
        <f>'Non-Woodland options'!N25</f>
        <v>2.03.05</v>
      </c>
      <c r="M116" s="160">
        <f>'Non-Woodland options'!O25</f>
        <v>360</v>
      </c>
    </row>
    <row r="117" spans="1:13" x14ac:dyDescent="0.25">
      <c r="A117" s="149" t="str">
        <f>'Non-Woodland options'!B26</f>
        <v>Tree/scrub cutting - Management of open ground (&lt;7cm, flail)</v>
      </c>
      <c r="B117" s="207" t="str">
        <f>'Non-Woodland options'!C26</f>
        <v>net hectare</v>
      </c>
      <c r="C117" s="7">
        <f>'Non-Woodland options'!D26</f>
        <v>250</v>
      </c>
      <c r="D117" s="211" t="str">
        <f>IF('Non-Woodland options'!E26="","",'Non-Woodland options'!E26)</f>
        <v/>
      </c>
      <c r="E117" s="150" t="str">
        <f>IF('Non-Woodland options'!F26="","",'Non-Woodland options'!F26)</f>
        <v>Y</v>
      </c>
      <c r="F117" s="211" t="str">
        <f>IF('Non-Woodland options'!G26="","",'Non-Woodland options'!G26)</f>
        <v/>
      </c>
      <c r="G117" s="150" t="str">
        <f>IF('Woodland options'!H117=0,"",'Woodland options'!H117)</f>
        <v/>
      </c>
      <c r="H117" s="22">
        <f>'Non-Woodland options'!I26</f>
        <v>0</v>
      </c>
      <c r="I117" s="9" t="str">
        <f>'Non-Woodland options'!J26</f>
        <v>2 - Non-Woodland Habitats</v>
      </c>
      <c r="J117" s="10" t="str">
        <f>'Non-Woodland options'!K26</f>
        <v>03 - Vegetation Management</v>
      </c>
      <c r="K117" s="11">
        <f>'Non-Woodland options'!L26</f>
        <v>6</v>
      </c>
      <c r="L117" s="213" t="str">
        <f>'Non-Woodland options'!N26</f>
        <v>2.03.06</v>
      </c>
      <c r="M117" s="160">
        <f>'Non-Woodland options'!O26</f>
        <v>51</v>
      </c>
    </row>
    <row r="118" spans="1:13" x14ac:dyDescent="0.25">
      <c r="A118" s="149" t="str">
        <f>'Non-Woodland options'!B27</f>
        <v>Tree/scrub cutting - Management of open ground (&lt;7cm, manually cut)</v>
      </c>
      <c r="B118" s="207" t="str">
        <f>'Non-Woodland options'!C27</f>
        <v>net hectare</v>
      </c>
      <c r="C118" s="7">
        <f>'Non-Woodland options'!D27</f>
        <v>500</v>
      </c>
      <c r="D118" s="211" t="str">
        <f>IF('Non-Woodland options'!E27="","",'Non-Woodland options'!E27)</f>
        <v/>
      </c>
      <c r="E118" s="150" t="str">
        <f>IF('Non-Woodland options'!F27="","",'Non-Woodland options'!F27)</f>
        <v>Y</v>
      </c>
      <c r="F118" s="211" t="str">
        <f>IF('Non-Woodland options'!G27="","",'Non-Woodland options'!G27)</f>
        <v/>
      </c>
      <c r="G118" s="150" t="str">
        <f>IF('Woodland options'!H118=0,"",'Woodland options'!H118)</f>
        <v/>
      </c>
      <c r="H118" s="22">
        <f>'Non-Woodland options'!I27</f>
        <v>0</v>
      </c>
      <c r="I118" s="9" t="str">
        <f>'Non-Woodland options'!J27</f>
        <v>2 - Non-Woodland Habitats</v>
      </c>
      <c r="J118" s="10" t="str">
        <f>'Non-Woodland options'!K27</f>
        <v>03 - Vegetation Management</v>
      </c>
      <c r="K118" s="11">
        <f>'Non-Woodland options'!L27</f>
        <v>7</v>
      </c>
      <c r="L118" s="213" t="str">
        <f>'Non-Woodland options'!N27</f>
        <v>2.03.07</v>
      </c>
      <c r="M118" s="160">
        <f>'Non-Woodland options'!O27</f>
        <v>52</v>
      </c>
    </row>
    <row r="119" spans="1:13" x14ac:dyDescent="0.25">
      <c r="A119" s="149" t="str">
        <f>'Non-Woodland options'!B28</f>
        <v>Tree/scrub cutting - Management of open ground (&gt;7cm, flail)</v>
      </c>
      <c r="B119" s="207" t="str">
        <f>'Non-Woodland options'!C28</f>
        <v>net hectare</v>
      </c>
      <c r="C119" s="7">
        <f>'Non-Woodland options'!D28</f>
        <v>1000</v>
      </c>
      <c r="D119" s="211" t="str">
        <f>IF('Non-Woodland options'!E28="","",'Non-Woodland options'!E28)</f>
        <v/>
      </c>
      <c r="E119" s="150" t="str">
        <f>IF('Non-Woodland options'!F28="","",'Non-Woodland options'!F28)</f>
        <v>Y</v>
      </c>
      <c r="F119" s="211" t="str">
        <f>IF('Non-Woodland options'!G28="","",'Non-Woodland options'!G28)</f>
        <v/>
      </c>
      <c r="G119" s="150" t="str">
        <f>IF('Woodland options'!H119=0,"",'Woodland options'!H119)</f>
        <v/>
      </c>
      <c r="H119" s="22">
        <f>'Non-Woodland options'!I28</f>
        <v>0</v>
      </c>
      <c r="I119" s="9" t="str">
        <f>'Non-Woodland options'!J28</f>
        <v>2 - Non-Woodland Habitats</v>
      </c>
      <c r="J119" s="10" t="str">
        <f>'Non-Woodland options'!K28</f>
        <v>03 - Vegetation Management</v>
      </c>
      <c r="K119" s="11">
        <f>'Non-Woodland options'!L28</f>
        <v>8</v>
      </c>
      <c r="L119" s="213" t="str">
        <f>'Non-Woodland options'!N28</f>
        <v>2.03.08</v>
      </c>
      <c r="M119" s="160">
        <f>'Non-Woodland options'!O28</f>
        <v>53</v>
      </c>
    </row>
    <row r="120" spans="1:13" x14ac:dyDescent="0.25">
      <c r="A120" s="149" t="str">
        <f>'Non-Woodland options'!B29</f>
        <v>Tree/scrub cutting - Management of open ground (&gt;7cm, manually cut)</v>
      </c>
      <c r="B120" s="207" t="str">
        <f>'Non-Woodland options'!C29</f>
        <v>net hectare</v>
      </c>
      <c r="C120" s="7">
        <f>'Non-Woodland options'!D29</f>
        <v>1500</v>
      </c>
      <c r="D120" s="211" t="str">
        <f>IF('Non-Woodland options'!E29="","",'Non-Woodland options'!E29)</f>
        <v/>
      </c>
      <c r="E120" s="150" t="str">
        <f>IF('Non-Woodland options'!F29="","",'Non-Woodland options'!F29)</f>
        <v>Y</v>
      </c>
      <c r="F120" s="211" t="str">
        <f>IF('Non-Woodland options'!G29="","",'Non-Woodland options'!G29)</f>
        <v/>
      </c>
      <c r="G120" s="150" t="str">
        <f>IF('Woodland options'!H120=0,"",'Woodland options'!H120)</f>
        <v/>
      </c>
      <c r="H120" s="22">
        <f>'Non-Woodland options'!I29</f>
        <v>0</v>
      </c>
      <c r="I120" s="9" t="str">
        <f>'Non-Woodland options'!J29</f>
        <v>2 - Non-Woodland Habitats</v>
      </c>
      <c r="J120" s="10" t="str">
        <f>'Non-Woodland options'!K29</f>
        <v>03 - Vegetation Management</v>
      </c>
      <c r="K120" s="11">
        <f>'Non-Woodland options'!L29</f>
        <v>9</v>
      </c>
      <c r="L120" s="213" t="str">
        <f>'Non-Woodland options'!N29</f>
        <v>2.03.09</v>
      </c>
      <c r="M120" s="160">
        <f>'Non-Woodland options'!O29</f>
        <v>54</v>
      </c>
    </row>
    <row r="121" spans="1:13" x14ac:dyDescent="0.25">
      <c r="A121" s="149" t="str">
        <f>'Non-Woodland options'!B30</f>
        <v xml:space="preserve">Removal of arisings for conservation </v>
      </c>
      <c r="B121" s="207" t="str">
        <f>'Non-Woodland options'!C30</f>
        <v>per linear m</v>
      </c>
      <c r="C121" s="7">
        <f>'Non-Woodland options'!D30</f>
        <v>0.5</v>
      </c>
      <c r="D121" s="211" t="str">
        <f>IF('Non-Woodland options'!E30="","",'Non-Woodland options'!E30)</f>
        <v/>
      </c>
      <c r="E121" s="150" t="str">
        <f>IF('Non-Woodland options'!F30="","",'Non-Woodland options'!F30)</f>
        <v>Y</v>
      </c>
      <c r="F121" s="211" t="str">
        <f>IF('Non-Woodland options'!G30="","",'Non-Woodland options'!G30)</f>
        <v/>
      </c>
      <c r="G121" s="150" t="str">
        <f>IF('Woodland options'!H121=0,"",'Woodland options'!H121)</f>
        <v/>
      </c>
      <c r="H121" s="22">
        <f>'Non-Woodland options'!I30</f>
        <v>0</v>
      </c>
      <c r="I121" s="9" t="str">
        <f>'Non-Woodland options'!J30</f>
        <v>2 - Non-Woodland Habitats</v>
      </c>
      <c r="J121" s="10" t="str">
        <f>'Non-Woodland options'!K30</f>
        <v>03 - Vegetation Management</v>
      </c>
      <c r="K121" s="11">
        <f>'Non-Woodland options'!L30</f>
        <v>10</v>
      </c>
      <c r="L121" s="213" t="str">
        <f>'Non-Woodland options'!N30</f>
        <v>2.03.10</v>
      </c>
      <c r="M121" s="160">
        <f>'Non-Woodland options'!O30</f>
        <v>63</v>
      </c>
    </row>
    <row r="122" spans="1:13" x14ac:dyDescent="0.25">
      <c r="A122" s="153" t="str">
        <f>'Non-Woodland options'!B31</f>
        <v>Scrub management - Base payment</v>
      </c>
      <c r="B122" s="208" t="str">
        <f>'Non-Woodland options'!C31</f>
        <v>on agreement</v>
      </c>
      <c r="C122" s="8">
        <f>'Non-Woodland options'!D31</f>
        <v>76</v>
      </c>
      <c r="D122" s="211" t="str">
        <f>IF('Non-Woodland options'!E31="","",'Non-Woodland options'!E31)</f>
        <v>Y</v>
      </c>
      <c r="E122" s="150" t="str">
        <f>IF('Non-Woodland options'!F31="","",'Non-Woodland options'!F31)</f>
        <v/>
      </c>
      <c r="F122" s="211" t="str">
        <f>IF('Non-Woodland options'!G31="","",'Non-Woodland options'!G31)</f>
        <v/>
      </c>
      <c r="G122" s="150" t="str">
        <f>IF('Woodland options'!H122=0,"",'Woodland options'!H122)</f>
        <v/>
      </c>
      <c r="H122" s="22">
        <f>'Non-Woodland options'!I31</f>
        <v>0</v>
      </c>
      <c r="I122" s="9" t="str">
        <f>'Non-Woodland options'!J31</f>
        <v>2 - Non-Woodland Habitats</v>
      </c>
      <c r="J122" s="10" t="str">
        <f>'Non-Woodland options'!K31</f>
        <v>03 - Vegetation Management</v>
      </c>
      <c r="K122" s="11">
        <f>'Non-Woodland options'!L31</f>
        <v>11</v>
      </c>
      <c r="L122" s="213" t="str">
        <f>'Non-Woodland options'!N31</f>
        <v>2.03.11</v>
      </c>
      <c r="M122" s="160">
        <f>'Non-Woodland options'!O31</f>
        <v>353</v>
      </c>
    </row>
    <row r="123" spans="1:13" x14ac:dyDescent="0.25">
      <c r="A123" s="153" t="str">
        <f>'Non-Woodland options'!B32</f>
        <v>Scrub management &lt; 25% of cover</v>
      </c>
      <c r="B123" s="208" t="str">
        <f>'Non-Woodland options'!C32</f>
        <v>ha</v>
      </c>
      <c r="C123" s="8">
        <f>'Non-Woodland options'!D32</f>
        <v>350</v>
      </c>
      <c r="D123" s="211" t="str">
        <f>IF('Non-Woodland options'!E32="","",'Non-Woodland options'!E32)</f>
        <v/>
      </c>
      <c r="E123" s="150" t="str">
        <f>IF('Non-Woodland options'!F32="","",'Non-Woodland options'!F32)</f>
        <v>Y</v>
      </c>
      <c r="F123" s="211" t="str">
        <f>IF('Non-Woodland options'!G32="","",'Non-Woodland options'!G32)</f>
        <v/>
      </c>
      <c r="G123" s="150" t="str">
        <f>IF('Woodland options'!H123=0,"",'Woodland options'!H123)</f>
        <v/>
      </c>
      <c r="H123" s="22">
        <f>'Non-Woodland options'!I32</f>
        <v>0</v>
      </c>
      <c r="I123" s="9" t="str">
        <f>'Non-Woodland options'!J32</f>
        <v>2 - Non-Woodland Habitats</v>
      </c>
      <c r="J123" s="10" t="str">
        <f>'Non-Woodland options'!K32</f>
        <v>03 - Vegetation Management</v>
      </c>
      <c r="K123" s="11">
        <f>'Non-Woodland options'!L32</f>
        <v>12</v>
      </c>
      <c r="L123" s="213" t="str">
        <f>'Non-Woodland options'!N32</f>
        <v>2.03.12</v>
      </c>
      <c r="M123" s="160">
        <f>'Non-Woodland options'!O32</f>
        <v>354</v>
      </c>
    </row>
    <row r="124" spans="1:13" x14ac:dyDescent="0.25">
      <c r="A124" s="153" t="str">
        <f>'Non-Woodland options'!B33</f>
        <v xml:space="preserve">Scrub management 25-75% cover </v>
      </c>
      <c r="B124" s="208" t="str">
        <f>'Non-Woodland options'!C33</f>
        <v>ha</v>
      </c>
      <c r="C124" s="8">
        <f>'Non-Woodland options'!D33</f>
        <v>450</v>
      </c>
      <c r="D124" s="211" t="str">
        <f>IF('Non-Woodland options'!E33="","",'Non-Woodland options'!E33)</f>
        <v/>
      </c>
      <c r="E124" s="150" t="str">
        <f>IF('Non-Woodland options'!F33="","",'Non-Woodland options'!F33)</f>
        <v>Y</v>
      </c>
      <c r="F124" s="211" t="str">
        <f>IF('Non-Woodland options'!G33="","",'Non-Woodland options'!G33)</f>
        <v/>
      </c>
      <c r="G124" s="150" t="str">
        <f>IF('Woodland options'!H124=0,"",'Woodland options'!H124)</f>
        <v/>
      </c>
      <c r="H124" s="22">
        <f>'Non-Woodland options'!I33</f>
        <v>0</v>
      </c>
      <c r="I124" s="9" t="str">
        <f>'Non-Woodland options'!J33</f>
        <v>2 - Non-Woodland Habitats</v>
      </c>
      <c r="J124" s="10" t="str">
        <f>'Non-Woodland options'!K33</f>
        <v>03 - Vegetation Management</v>
      </c>
      <c r="K124" s="11">
        <f>'Non-Woodland options'!L33</f>
        <v>13</v>
      </c>
      <c r="L124" s="213" t="str">
        <f>'Non-Woodland options'!N33</f>
        <v>2.03.13</v>
      </c>
      <c r="M124" s="160">
        <f>'Non-Woodland options'!O33</f>
        <v>355</v>
      </c>
    </row>
    <row r="125" spans="1:13" x14ac:dyDescent="0.25">
      <c r="A125" s="153" t="str">
        <f>'Non-Woodland options'!B34</f>
        <v>Scrub management &gt; 75% cover</v>
      </c>
      <c r="B125" s="208" t="str">
        <f>'Non-Woodland options'!C34</f>
        <v>ha</v>
      </c>
      <c r="C125" s="8">
        <f>'Non-Woodland options'!D34</f>
        <v>600</v>
      </c>
      <c r="D125" s="211" t="str">
        <f>IF('Non-Woodland options'!E34="","",'Non-Woodland options'!E34)</f>
        <v/>
      </c>
      <c r="E125" s="150" t="str">
        <f>IF('Non-Woodland options'!F34="","",'Non-Woodland options'!F34)</f>
        <v>Y</v>
      </c>
      <c r="F125" s="211" t="str">
        <f>IF('Non-Woodland options'!G34="","",'Non-Woodland options'!G34)</f>
        <v/>
      </c>
      <c r="G125" s="150" t="str">
        <f>IF('Woodland options'!H125=0,"",'Woodland options'!H125)</f>
        <v/>
      </c>
      <c r="H125" s="22">
        <f>'Non-Woodland options'!I34</f>
        <v>0</v>
      </c>
      <c r="I125" s="9" t="str">
        <f>'Non-Woodland options'!J34</f>
        <v>2 - Non-Woodland Habitats</v>
      </c>
      <c r="J125" s="10" t="str">
        <f>'Non-Woodland options'!K34</f>
        <v>03 - Vegetation Management</v>
      </c>
      <c r="K125" s="11">
        <f>'Non-Woodland options'!L34</f>
        <v>14</v>
      </c>
      <c r="L125" s="213" t="str">
        <f>'Non-Woodland options'!N34</f>
        <v>2.03.14</v>
      </c>
      <c r="M125" s="160">
        <f>'Non-Woodland options'!O34</f>
        <v>356</v>
      </c>
    </row>
    <row r="126" spans="1:13" x14ac:dyDescent="0.25">
      <c r="A126" s="161" t="str">
        <f>'Non-Woodland options'!B35</f>
        <v>2.04 - Vegetation management: Livestock</v>
      </c>
      <c r="B126" s="18"/>
      <c r="C126" s="19"/>
      <c r="D126" s="21"/>
      <c r="E126" s="18"/>
      <c r="F126" s="18"/>
      <c r="G126" s="18"/>
      <c r="H126" s="20"/>
      <c r="I126" s="18"/>
      <c r="J126" s="18"/>
      <c r="K126" s="21"/>
      <c r="L126" s="204">
        <f>'Non-Woodland options'!N35</f>
        <v>2.04</v>
      </c>
      <c r="M126" s="162"/>
    </row>
    <row r="127" spans="1:13" x14ac:dyDescent="0.25">
      <c r="A127" s="153" t="str">
        <f>'Non-Woodland options'!B36</f>
        <v>Livestock handling facilities</v>
      </c>
      <c r="B127" s="208">
        <f>'Non-Woodland options'!C36</f>
        <v>0</v>
      </c>
      <c r="C127" s="14" t="str">
        <f>'Non-Woodland options'!D36</f>
        <v>100% of eligible cost</v>
      </c>
      <c r="D127" s="211" t="str">
        <f>IF('Non-Woodland options'!E36="","",'Non-Woodland options'!E36)</f>
        <v>Y</v>
      </c>
      <c r="E127" s="150" t="str">
        <f>IF('Non-Woodland options'!F36="","",'Non-Woodland options'!F36)</f>
        <v/>
      </c>
      <c r="F127" s="211" t="str">
        <f>IF('Non-Woodland options'!G36="","",'Non-Woodland options'!G36)</f>
        <v/>
      </c>
      <c r="G127" s="150" t="str">
        <f>IF('Woodland options'!H127=0,"",'Woodland options'!H127)</f>
        <v/>
      </c>
      <c r="H127" s="22">
        <f>'Non-Woodland options'!I36</f>
        <v>0</v>
      </c>
      <c r="I127" s="9" t="str">
        <f>'Non-Woodland options'!J36</f>
        <v>2 - Non-Woodland Habitats</v>
      </c>
      <c r="J127" s="10" t="str">
        <f>'Non-Woodland options'!K36</f>
        <v>04 - Vegetation Management - Livestock</v>
      </c>
      <c r="K127" s="11">
        <f>'Non-Woodland options'!L36</f>
        <v>1</v>
      </c>
      <c r="L127" s="213" t="str">
        <f>'Non-Woodland options'!N36</f>
        <v>2.04.01</v>
      </c>
      <c r="M127" s="160">
        <f>'Non-Woodland options'!O36</f>
        <v>352</v>
      </c>
    </row>
    <row r="128" spans="1:13" x14ac:dyDescent="0.25">
      <c r="A128" s="153" t="str">
        <f>'Non-Woodland options'!B37</f>
        <v>Cattle grids</v>
      </c>
      <c r="B128" s="208" t="str">
        <f>'Non-Woodland options'!C37</f>
        <v>each</v>
      </c>
      <c r="C128" s="8">
        <f>'Non-Woodland options'!D37</f>
        <v>835</v>
      </c>
      <c r="D128" s="211" t="str">
        <f>IF('Non-Woodland options'!E37="","",'Non-Woodland options'!E37)</f>
        <v>Y</v>
      </c>
      <c r="E128" s="150" t="str">
        <f>IF('Non-Woodland options'!F37="","",'Non-Woodland options'!F37)</f>
        <v/>
      </c>
      <c r="F128" s="211" t="str">
        <f>IF('Non-Woodland options'!G37="","",'Non-Woodland options'!G37)</f>
        <v/>
      </c>
      <c r="G128" s="150" t="str">
        <f>IF('Woodland options'!H128=0,"",'Woodland options'!H128)</f>
        <v/>
      </c>
      <c r="H128" s="22">
        <f>'Non-Woodland options'!I37</f>
        <v>0</v>
      </c>
      <c r="I128" s="9" t="str">
        <f>'Non-Woodland options'!J37</f>
        <v>2 - Non-Woodland Habitats</v>
      </c>
      <c r="J128" s="10" t="str">
        <f>'Non-Woodland options'!K37</f>
        <v>04 - Vegetation Management - Livestock</v>
      </c>
      <c r="K128" s="11">
        <f>'Non-Woodland options'!L37</f>
        <v>2</v>
      </c>
      <c r="L128" s="213" t="str">
        <f>'Non-Woodland options'!N37</f>
        <v>2.04.02</v>
      </c>
      <c r="M128" s="160">
        <f>'Non-Woodland options'!O37</f>
        <v>349</v>
      </c>
    </row>
    <row r="129" spans="1:13" x14ac:dyDescent="0.25">
      <c r="A129" s="153" t="str">
        <f>'Non-Woodland options'!B38</f>
        <v>Water supply</v>
      </c>
      <c r="B129" s="208" t="str">
        <f>'Non-Woodland options'!C38</f>
        <v>m</v>
      </c>
      <c r="C129" s="8">
        <f>'Non-Woodland options'!D38</f>
        <v>2.65</v>
      </c>
      <c r="D129" s="211" t="str">
        <f>IF('Non-Woodland options'!E38="","",'Non-Woodland options'!E38)</f>
        <v>Y</v>
      </c>
      <c r="E129" s="150" t="str">
        <f>IF('Non-Woodland options'!F38="","",'Non-Woodland options'!F38)</f>
        <v/>
      </c>
      <c r="F129" s="211" t="str">
        <f>IF('Non-Woodland options'!G38="","",'Non-Woodland options'!G38)</f>
        <v/>
      </c>
      <c r="G129" s="150" t="str">
        <f>IF('Woodland options'!H129=0,"",'Woodland options'!H129)</f>
        <v/>
      </c>
      <c r="H129" s="22">
        <f>'Non-Woodland options'!I38</f>
        <v>0</v>
      </c>
      <c r="I129" s="9" t="str">
        <f>'Non-Woodland options'!J38</f>
        <v>2 - Non-Woodland Habitats</v>
      </c>
      <c r="J129" s="10" t="str">
        <f>'Non-Woodland options'!K38</f>
        <v>04 - Vegetation Management - Livestock</v>
      </c>
      <c r="K129" s="11">
        <f>'Non-Woodland options'!L38</f>
        <v>3</v>
      </c>
      <c r="L129" s="213" t="str">
        <f>'Non-Woodland options'!N38</f>
        <v>2.04.03</v>
      </c>
      <c r="M129" s="160">
        <f>'Non-Woodland options'!O38</f>
        <v>350</v>
      </c>
    </row>
    <row r="130" spans="1:13" x14ac:dyDescent="0.25">
      <c r="A130" s="153" t="str">
        <f>'Non-Woodland options'!B39</f>
        <v>Water trough</v>
      </c>
      <c r="B130" s="208" t="str">
        <f>'Non-Woodland options'!C39</f>
        <v>each</v>
      </c>
      <c r="C130" s="8">
        <f>'Non-Woodland options'!D39</f>
        <v>110</v>
      </c>
      <c r="D130" s="211" t="str">
        <f>IF('Non-Woodland options'!E39="","",'Non-Woodland options'!E39)</f>
        <v>Y</v>
      </c>
      <c r="E130" s="150" t="str">
        <f>IF('Non-Woodland options'!F39="","",'Non-Woodland options'!F39)</f>
        <v/>
      </c>
      <c r="F130" s="211" t="str">
        <f>IF('Non-Woodland options'!G39="","",'Non-Woodland options'!G39)</f>
        <v/>
      </c>
      <c r="G130" s="150" t="str">
        <f>IF('Woodland options'!H130=0,"",'Woodland options'!H130)</f>
        <v/>
      </c>
      <c r="H130" s="22">
        <f>'Non-Woodland options'!I39</f>
        <v>0</v>
      </c>
      <c r="I130" s="9" t="str">
        <f>'Non-Woodland options'!J39</f>
        <v>2 - Non-Woodland Habitats</v>
      </c>
      <c r="J130" s="10" t="str">
        <f>'Non-Woodland options'!K39</f>
        <v>04 - Vegetation Management - Livestock</v>
      </c>
      <c r="K130" s="11">
        <f>'Non-Woodland options'!L39</f>
        <v>4</v>
      </c>
      <c r="L130" s="213" t="str">
        <f>'Non-Woodland options'!N39</f>
        <v>2.04.04</v>
      </c>
      <c r="M130" s="160">
        <f>'Non-Woodland options'!O39</f>
        <v>351</v>
      </c>
    </row>
    <row r="131" spans="1:13" x14ac:dyDescent="0.25">
      <c r="A131" s="153" t="str">
        <f>'Non-Woodland options'!B40</f>
        <v>Cattle drinking bay</v>
      </c>
      <c r="B131" s="208" t="str">
        <f>'Non-Woodland options'!C40</f>
        <v>each</v>
      </c>
      <c r="C131" s="8">
        <f>'Non-Woodland options'!D40</f>
        <v>120</v>
      </c>
      <c r="D131" s="211" t="str">
        <f>IF('Non-Woodland options'!E40="","",'Non-Woodland options'!E40)</f>
        <v>Y</v>
      </c>
      <c r="E131" s="150" t="str">
        <f>IF('Non-Woodland options'!F40="","",'Non-Woodland options'!F40)</f>
        <v/>
      </c>
      <c r="F131" s="211" t="str">
        <f>IF('Non-Woodland options'!G40="","",'Non-Woodland options'!G40)</f>
        <v/>
      </c>
      <c r="G131" s="150" t="str">
        <f>IF('Woodland options'!H131=0,"",'Woodland options'!H131)</f>
        <v/>
      </c>
      <c r="H131" s="22">
        <f>'Non-Woodland options'!I40</f>
        <v>0</v>
      </c>
      <c r="I131" s="9" t="str">
        <f>'Non-Woodland options'!J40</f>
        <v>2 - Non-Woodland Habitats</v>
      </c>
      <c r="J131" s="10" t="str">
        <f>'Non-Woodland options'!K40</f>
        <v>04 - Vegetation Management - Livestock</v>
      </c>
      <c r="K131" s="11">
        <f>'Non-Woodland options'!L40</f>
        <v>5</v>
      </c>
      <c r="L131" s="213" t="str">
        <f>'Non-Woodland options'!N40</f>
        <v>2.04.05</v>
      </c>
      <c r="M131" s="160">
        <f>'Non-Woodland options'!O40</f>
        <v>348</v>
      </c>
    </row>
    <row r="132" spans="1:13" x14ac:dyDescent="0.25">
      <c r="A132" s="153" t="str">
        <f>'Non-Woodland options'!B41</f>
        <v>Seasonal livestock removal on grassland with no input restriction</v>
      </c>
      <c r="B132" s="208" t="str">
        <f>'Non-Woodland options'!C41</f>
        <v>ha</v>
      </c>
      <c r="C132" s="8">
        <f>'Non-Woodland options'!D41</f>
        <v>40</v>
      </c>
      <c r="D132" s="211" t="str">
        <f>IF('Non-Woodland options'!E41="","",'Non-Woodland options'!E41)</f>
        <v/>
      </c>
      <c r="E132" s="150" t="str">
        <f>IF('Non-Woodland options'!F41="","",'Non-Woodland options'!F41)</f>
        <v>Y</v>
      </c>
      <c r="F132" s="211" t="str">
        <f>IF('Non-Woodland options'!G41="","",'Non-Woodland options'!G41)</f>
        <v/>
      </c>
      <c r="G132" s="150" t="str">
        <f>IF('Woodland options'!H132=0,"",'Woodland options'!H132)</f>
        <v/>
      </c>
      <c r="H132" s="22">
        <f>'Non-Woodland options'!I41</f>
        <v>0</v>
      </c>
      <c r="I132" s="9" t="str">
        <f>'Non-Woodland options'!J41</f>
        <v>2 - Non-Woodland Habitats</v>
      </c>
      <c r="J132" s="10" t="str">
        <f>'Non-Woodland options'!K41</f>
        <v>04 - Vegetation Management - Livestock</v>
      </c>
      <c r="K132" s="11">
        <f>'Non-Woodland options'!L41</f>
        <v>6</v>
      </c>
      <c r="L132" s="213" t="str">
        <f>'Non-Woodland options'!N41</f>
        <v>2.04.06</v>
      </c>
      <c r="M132" s="160">
        <f>'Non-Woodland options'!O41</f>
        <v>218</v>
      </c>
    </row>
    <row r="133" spans="1:13" x14ac:dyDescent="0.25">
      <c r="A133" s="161" t="str">
        <f>'Non-Woodland options'!B42</f>
        <v>2.05 - Grassland habitats</v>
      </c>
      <c r="B133" s="18"/>
      <c r="C133" s="19"/>
      <c r="D133" s="21"/>
      <c r="E133" s="18"/>
      <c r="F133" s="18"/>
      <c r="G133" s="18"/>
      <c r="H133" s="20"/>
      <c r="I133" s="18"/>
      <c r="J133" s="18"/>
      <c r="K133" s="21"/>
      <c r="L133" s="204">
        <f>'Non-Woodland options'!N42</f>
        <v>2.0499999999999998</v>
      </c>
      <c r="M133" s="162"/>
    </row>
    <row r="134" spans="1:13" x14ac:dyDescent="0.25">
      <c r="A134" s="153" t="str">
        <f>'Non-Woodland options'!B43</f>
        <v>Creation of species-rich semi-natural grassland</v>
      </c>
      <c r="B134" s="208" t="str">
        <f>'Non-Woodland options'!C43</f>
        <v>ha</v>
      </c>
      <c r="C134" s="8">
        <f>'Non-Woodland options'!D43</f>
        <v>450</v>
      </c>
      <c r="D134" s="211" t="str">
        <f>IF('Non-Woodland options'!E43="","",'Non-Woodland options'!E43)</f>
        <v/>
      </c>
      <c r="E134" s="150" t="str">
        <f>IF('Non-Woodland options'!F43="","",'Non-Woodland options'!F43)</f>
        <v>Y</v>
      </c>
      <c r="F134" s="211" t="str">
        <f>IF('Non-Woodland options'!G43="","",'Non-Woodland options'!G43)</f>
        <v/>
      </c>
      <c r="G134" s="150" t="str">
        <f>IF('Woodland options'!H134=0,"",'Woodland options'!H134)</f>
        <v/>
      </c>
      <c r="H134" s="22">
        <f>'Non-Woodland options'!I43</f>
        <v>0</v>
      </c>
      <c r="I134" s="9" t="str">
        <f>'Non-Woodland options'!J43</f>
        <v>2 - Non-Woodland Habitats</v>
      </c>
      <c r="J134" s="10" t="str">
        <f>'Non-Woodland options'!K43</f>
        <v>05 - BAP Grassland</v>
      </c>
      <c r="K134" s="11">
        <f>'Non-Woodland options'!L43</f>
        <v>1</v>
      </c>
      <c r="L134" s="213" t="str">
        <f>'Non-Woodland options'!N43</f>
        <v>2.05.01</v>
      </c>
      <c r="M134" s="160">
        <f>'Non-Woodland options'!O43</f>
        <v>222</v>
      </c>
    </row>
    <row r="135" spans="1:13" x14ac:dyDescent="0.25">
      <c r="A135" s="153" t="str">
        <f>'Non-Woodland options'!B44</f>
        <v>Maintenance of species-rich semi-natural grassland</v>
      </c>
      <c r="B135" s="208" t="str">
        <f>'Non-Woodland options'!C44</f>
        <v>ha</v>
      </c>
      <c r="C135" s="8">
        <f>'Non-Woodland options'!D44</f>
        <v>200</v>
      </c>
      <c r="D135" s="211" t="str">
        <f>IF('Non-Woodland options'!E44="","",'Non-Woodland options'!E44)</f>
        <v/>
      </c>
      <c r="E135" s="150" t="str">
        <f>IF('Non-Woodland options'!F44="","",'Non-Woodland options'!F44)</f>
        <v>Y</v>
      </c>
      <c r="F135" s="211" t="str">
        <f>IF('Non-Woodland options'!G44="","",'Non-Woodland options'!G44)</f>
        <v/>
      </c>
      <c r="G135" s="150" t="str">
        <f>IF('Woodland options'!H135=0,"",'Woodland options'!H135)</f>
        <v/>
      </c>
      <c r="H135" s="22">
        <f>'Non-Woodland options'!I44</f>
        <v>0</v>
      </c>
      <c r="I135" s="9" t="str">
        <f>'Non-Woodland options'!J44</f>
        <v>2 - Non-Woodland Habitats</v>
      </c>
      <c r="J135" s="10" t="str">
        <f>'Non-Woodland options'!K44</f>
        <v>05 - BAP Grassland</v>
      </c>
      <c r="K135" s="11">
        <f>'Non-Woodland options'!L44</f>
        <v>2</v>
      </c>
      <c r="L135" s="213" t="str">
        <f>'Non-Woodland options'!N44</f>
        <v>2.05.02</v>
      </c>
      <c r="M135" s="160">
        <f>'Non-Woodland options'!O44</f>
        <v>220</v>
      </c>
    </row>
    <row r="136" spans="1:13" x14ac:dyDescent="0.25">
      <c r="A136" s="153" t="str">
        <f>'Non-Woodland options'!B45</f>
        <v>Restoration of species-rich semi-natural grassland</v>
      </c>
      <c r="B136" s="208" t="str">
        <f>'Non-Woodland options'!C45</f>
        <v>ha</v>
      </c>
      <c r="C136" s="8">
        <f>'Non-Woodland options'!D45</f>
        <v>200</v>
      </c>
      <c r="D136" s="211" t="str">
        <f>IF('Non-Woodland options'!E45="","",'Non-Woodland options'!E45)</f>
        <v/>
      </c>
      <c r="E136" s="150" t="str">
        <f>IF('Non-Woodland options'!F45="","",'Non-Woodland options'!F45)</f>
        <v>Y</v>
      </c>
      <c r="F136" s="211" t="str">
        <f>IF('Non-Woodland options'!G45="","",'Non-Woodland options'!G45)</f>
        <v/>
      </c>
      <c r="G136" s="150" t="str">
        <f>IF('Woodland options'!H136=0,"",'Woodland options'!H136)</f>
        <v/>
      </c>
      <c r="H136" s="22">
        <f>'Non-Woodland options'!I45</f>
        <v>0</v>
      </c>
      <c r="I136" s="9" t="str">
        <f>'Non-Woodland options'!J45</f>
        <v>2 - Non-Woodland Habitats</v>
      </c>
      <c r="J136" s="10" t="str">
        <f>'Non-Woodland options'!K45</f>
        <v>05 - BAP Grassland</v>
      </c>
      <c r="K136" s="11">
        <f>'Non-Woodland options'!L45</f>
        <v>3</v>
      </c>
      <c r="L136" s="213" t="str">
        <f>'Non-Woodland options'!N45</f>
        <v>2.05.03</v>
      </c>
      <c r="M136" s="160">
        <f>'Non-Woodland options'!O45</f>
        <v>221</v>
      </c>
    </row>
    <row r="137" spans="1:13" x14ac:dyDescent="0.25">
      <c r="A137" s="153" t="str">
        <f>'Non-Woodland options'!B46</f>
        <v>Creation of semi-improved or rough grassland for target species</v>
      </c>
      <c r="B137" s="208" t="str">
        <f>'Non-Woodland options'!C46</f>
        <v>ha</v>
      </c>
      <c r="C137" s="8">
        <f>'Non-Woodland options'!D46</f>
        <v>253</v>
      </c>
      <c r="D137" s="211" t="str">
        <f>IF('Non-Woodland options'!E46="","",'Non-Woodland options'!E46)</f>
        <v/>
      </c>
      <c r="E137" s="150" t="str">
        <f>IF('Non-Woodland options'!F46="","",'Non-Woodland options'!F46)</f>
        <v>Y</v>
      </c>
      <c r="F137" s="211" t="str">
        <f>IF('Non-Woodland options'!G46="","",'Non-Woodland options'!G46)</f>
        <v/>
      </c>
      <c r="G137" s="150" t="str">
        <f>IF('Woodland options'!H137=0,"",'Woodland options'!H137)</f>
        <v/>
      </c>
      <c r="H137" s="22">
        <f>'Non-Woodland options'!I46</f>
        <v>0</v>
      </c>
      <c r="I137" s="9" t="str">
        <f>'Non-Woodland options'!J46</f>
        <v>2 - Non-Woodland Habitats</v>
      </c>
      <c r="J137" s="10" t="str">
        <f>'Non-Woodland options'!K46</f>
        <v>05 - BAP Grassland</v>
      </c>
      <c r="K137" s="11">
        <f>'Non-Woodland options'!L46</f>
        <v>4</v>
      </c>
      <c r="L137" s="213" t="str">
        <f>'Non-Woodland options'!N46</f>
        <v>2.05.04</v>
      </c>
      <c r="M137" s="160">
        <f>'Non-Woodland options'!O46</f>
        <v>231</v>
      </c>
    </row>
    <row r="138" spans="1:13" x14ac:dyDescent="0.25">
      <c r="A138" s="153" t="str">
        <f>'Non-Woodland options'!B47</f>
        <v>Maintenance of semi-improved or rough grassland for target species</v>
      </c>
      <c r="B138" s="208" t="str">
        <f>'Non-Woodland options'!C47</f>
        <v>ha</v>
      </c>
      <c r="C138" s="8">
        <f>'Non-Woodland options'!D47</f>
        <v>130</v>
      </c>
      <c r="D138" s="211" t="str">
        <f>IF('Non-Woodland options'!E47="","",'Non-Woodland options'!E47)</f>
        <v/>
      </c>
      <c r="E138" s="150" t="str">
        <f>IF('Non-Woodland options'!F47="","",'Non-Woodland options'!F47)</f>
        <v>Y</v>
      </c>
      <c r="F138" s="211" t="str">
        <f>IF('Non-Woodland options'!G47="","",'Non-Woodland options'!G47)</f>
        <v/>
      </c>
      <c r="G138" s="150" t="str">
        <f>IF('Woodland options'!H138=0,"",'Woodland options'!H138)</f>
        <v/>
      </c>
      <c r="H138" s="22">
        <f>'Non-Woodland options'!I47</f>
        <v>0</v>
      </c>
      <c r="I138" s="9" t="str">
        <f>'Non-Woodland options'!J47</f>
        <v>2 - Non-Woodland Habitats</v>
      </c>
      <c r="J138" s="10" t="str">
        <f>'Non-Woodland options'!K47</f>
        <v>05 - BAP Grassland</v>
      </c>
      <c r="K138" s="11">
        <f>'Non-Woodland options'!L47</f>
        <v>5</v>
      </c>
      <c r="L138" s="213" t="str">
        <f>'Non-Woodland options'!N47</f>
        <v>2.05.05</v>
      </c>
      <c r="M138" s="160">
        <f>'Non-Woodland options'!O47</f>
        <v>229</v>
      </c>
    </row>
    <row r="139" spans="1:13" x14ac:dyDescent="0.25">
      <c r="A139" s="153" t="str">
        <f>'Non-Woodland options'!B48</f>
        <v>Restoration of semi-improved or rough grassland for target species</v>
      </c>
      <c r="B139" s="208" t="str">
        <f>'Non-Woodland options'!C48</f>
        <v>ha</v>
      </c>
      <c r="C139" s="8">
        <f>'Non-Woodland options'!D48</f>
        <v>130</v>
      </c>
      <c r="D139" s="211" t="str">
        <f>IF('Non-Woodland options'!E48="","",'Non-Woodland options'!E48)</f>
        <v/>
      </c>
      <c r="E139" s="150" t="str">
        <f>IF('Non-Woodland options'!F48="","",'Non-Woodland options'!F48)</f>
        <v>Y</v>
      </c>
      <c r="F139" s="211" t="str">
        <f>IF('Non-Woodland options'!G48="","",'Non-Woodland options'!G48)</f>
        <v/>
      </c>
      <c r="G139" s="150" t="str">
        <f>IF('Woodland options'!H139=0,"",'Woodland options'!H139)</f>
        <v/>
      </c>
      <c r="H139" s="22">
        <f>'Non-Woodland options'!I48</f>
        <v>0</v>
      </c>
      <c r="I139" s="9" t="str">
        <f>'Non-Woodland options'!J48</f>
        <v>2 - Non-Woodland Habitats</v>
      </c>
      <c r="J139" s="10" t="str">
        <f>'Non-Woodland options'!K48</f>
        <v>05 - BAP Grassland</v>
      </c>
      <c r="K139" s="11">
        <f>'Non-Woodland options'!L48</f>
        <v>6</v>
      </c>
      <c r="L139" s="213" t="str">
        <f>'Non-Woodland options'!N48</f>
        <v>2.05.06</v>
      </c>
      <c r="M139" s="160">
        <f>'Non-Woodland options'!O48</f>
        <v>230</v>
      </c>
    </row>
    <row r="140" spans="1:13" x14ac:dyDescent="0.25">
      <c r="A140" s="149" t="str">
        <f>'Non-Woodland options'!B49</f>
        <v>Sowing of wildflower grass seed</v>
      </c>
      <c r="B140" s="207" t="str">
        <f>'Non-Woodland options'!C49</f>
        <v>hectare</v>
      </c>
      <c r="C140" s="7">
        <f>'Non-Woodland options'!D49</f>
        <v>275</v>
      </c>
      <c r="D140" s="211" t="str">
        <f>IF('Non-Woodland options'!E49="","",'Non-Woodland options'!E49)</f>
        <v>Y</v>
      </c>
      <c r="E140" s="150" t="str">
        <f>IF('Non-Woodland options'!F49="","",'Non-Woodland options'!F49)</f>
        <v/>
      </c>
      <c r="F140" s="211" t="str">
        <f>IF('Non-Woodland options'!G49="","",'Non-Woodland options'!G49)</f>
        <v/>
      </c>
      <c r="G140" s="150" t="str">
        <f>IF('Woodland options'!H140=0,"",'Woodland options'!H140)</f>
        <v/>
      </c>
      <c r="H140" s="22">
        <f>'Non-Woodland options'!I49</f>
        <v>0</v>
      </c>
      <c r="I140" s="9" t="str">
        <f>'Non-Woodland options'!J49</f>
        <v>2 - Non-Woodland Habitats</v>
      </c>
      <c r="J140" s="10" t="str">
        <f>'Non-Woodland options'!K49</f>
        <v>05 - BAP Grassland</v>
      </c>
      <c r="K140" s="11">
        <f>'Non-Woodland options'!L49</f>
        <v>7</v>
      </c>
      <c r="L140" s="213" t="str">
        <f>'Non-Woodland options'!N49</f>
        <v>2.05.07</v>
      </c>
      <c r="M140" s="160">
        <f>'Non-Woodland options'!O49</f>
        <v>92</v>
      </c>
    </row>
    <row r="141" spans="1:13" x14ac:dyDescent="0.25">
      <c r="A141" s="153" t="str">
        <f>'Non-Woodland options'!B50</f>
        <v>Enhanced buffer strips on intensive grassland</v>
      </c>
      <c r="B141" s="208" t="str">
        <f>'Non-Woodland options'!C50</f>
        <v>ha</v>
      </c>
      <c r="C141" s="8">
        <f>'Non-Woodland options'!D50</f>
        <v>590</v>
      </c>
      <c r="D141" s="211" t="str">
        <f>IF('Non-Woodland options'!E50="","",'Non-Woodland options'!E50)</f>
        <v/>
      </c>
      <c r="E141" s="150" t="str">
        <f>IF('Non-Woodland options'!F50="","",'Non-Woodland options'!F50)</f>
        <v>Y</v>
      </c>
      <c r="F141" s="211" t="str">
        <f>IF('Non-Woodland options'!G50="","",'Non-Woodland options'!G50)</f>
        <v/>
      </c>
      <c r="G141" s="150" t="str">
        <f>IF('Woodland options'!H141=0,"",'Woodland options'!H141)</f>
        <v/>
      </c>
      <c r="H141" s="22">
        <f>'Non-Woodland options'!I50</f>
        <v>0</v>
      </c>
      <c r="I141" s="9" t="str">
        <f>'Non-Woodland options'!J50</f>
        <v>2 - Non-Woodland Habitats</v>
      </c>
      <c r="J141" s="10" t="str">
        <f>'Non-Woodland options'!K50</f>
        <v>05 - BAP Grassland</v>
      </c>
      <c r="K141" s="11">
        <f>'Non-Woodland options'!L50</f>
        <v>8</v>
      </c>
      <c r="L141" s="213" t="str">
        <f>'Non-Woodland options'!N50</f>
        <v>2.05.08</v>
      </c>
      <c r="M141" s="160">
        <f>'Non-Woodland options'!O50</f>
        <v>232</v>
      </c>
    </row>
    <row r="142" spans="1:13" x14ac:dyDescent="0.25">
      <c r="A142" s="153" t="str">
        <f>'Non-Woodland options'!B51</f>
        <v>Supplement for hay making</v>
      </c>
      <c r="B142" s="208" t="str">
        <f>'Non-Woodland options'!C51</f>
        <v>ha</v>
      </c>
      <c r="C142" s="8">
        <f>'Non-Woodland options'!D51</f>
        <v>125</v>
      </c>
      <c r="D142" s="211" t="str">
        <f>IF('Non-Woodland options'!E51="","",'Non-Woodland options'!E51)</f>
        <v/>
      </c>
      <c r="E142" s="150" t="str">
        <f>IF('Non-Woodland options'!F51="","",'Non-Woodland options'!F51)</f>
        <v>Y</v>
      </c>
      <c r="F142" s="211" t="str">
        <f>IF('Non-Woodland options'!G51="","",'Non-Woodland options'!G51)</f>
        <v/>
      </c>
      <c r="G142" s="150" t="str">
        <f>IF('Woodland options'!H142=0,"",'Woodland options'!H142)</f>
        <v/>
      </c>
      <c r="H142" s="22">
        <f>'Non-Woodland options'!I51</f>
        <v>0</v>
      </c>
      <c r="I142" s="9" t="str">
        <f>'Non-Woodland options'!J51</f>
        <v>2 - Non-Woodland Habitats</v>
      </c>
      <c r="J142" s="10" t="str">
        <f>'Non-Woodland options'!K51</f>
        <v>05 - BAP Grassland</v>
      </c>
      <c r="K142" s="11">
        <f>'Non-Woodland options'!L51</f>
        <v>9</v>
      </c>
      <c r="L142" s="213" t="str">
        <f>'Non-Woodland options'!N51</f>
        <v>2.05.09</v>
      </c>
      <c r="M142" s="160">
        <f>'Non-Woodland options'!O51</f>
        <v>233</v>
      </c>
    </row>
    <row r="143" spans="1:13" x14ac:dyDescent="0.25">
      <c r="A143" s="153" t="str">
        <f>'Non-Woodland options'!B52</f>
        <v>Creation of wet grassland for breeding waders (Spring/Summer)</v>
      </c>
      <c r="B143" s="208" t="str">
        <f>'Non-Woodland options'!C52</f>
        <v>ha</v>
      </c>
      <c r="C143" s="8">
        <f>'Non-Woodland options'!D52</f>
        <v>500</v>
      </c>
      <c r="D143" s="211" t="str">
        <f>IF('Non-Woodland options'!E52="","",'Non-Woodland options'!E52)</f>
        <v/>
      </c>
      <c r="E143" s="150" t="str">
        <f>IF('Non-Woodland options'!F52="","",'Non-Woodland options'!F52)</f>
        <v>Y</v>
      </c>
      <c r="F143" s="211" t="str">
        <f>IF('Non-Woodland options'!G52="","",'Non-Woodland options'!G52)</f>
        <v/>
      </c>
      <c r="G143" s="150" t="str">
        <f>IF('Woodland options'!H143=0,"",'Woodland options'!H143)</f>
        <v/>
      </c>
      <c r="H143" s="22">
        <f>'Non-Woodland options'!I52</f>
        <v>0</v>
      </c>
      <c r="I143" s="9" t="str">
        <f>'Non-Woodland options'!J52</f>
        <v>2 - Non-Woodland Habitats</v>
      </c>
      <c r="J143" s="10" t="str">
        <f>'Non-Woodland options'!K52</f>
        <v>05 - BAP Grassland</v>
      </c>
      <c r="K143" s="11">
        <f>'Non-Woodland options'!L52</f>
        <v>11</v>
      </c>
      <c r="L143" s="213" t="str">
        <f>'Non-Woodland options'!N52</f>
        <v>2.05.11</v>
      </c>
      <c r="M143" s="160">
        <f>'Non-Woodland options'!O52</f>
        <v>227</v>
      </c>
    </row>
    <row r="144" spans="1:13" x14ac:dyDescent="0.25">
      <c r="A144" s="153" t="str">
        <f>'Non-Woodland options'!B53</f>
        <v>Restoration of wet grassland for breeding waders (Spring/Summer)</v>
      </c>
      <c r="B144" s="208" t="str">
        <f>'Non-Woodland options'!C53</f>
        <v>ha</v>
      </c>
      <c r="C144" s="8">
        <f>'Non-Woodland options'!D53</f>
        <v>335</v>
      </c>
      <c r="D144" s="211" t="str">
        <f>IF('Non-Woodland options'!E53="","",'Non-Woodland options'!E53)</f>
        <v/>
      </c>
      <c r="E144" s="150" t="str">
        <f>IF('Non-Woodland options'!F53="","",'Non-Woodland options'!F53)</f>
        <v>Y</v>
      </c>
      <c r="F144" s="211" t="str">
        <f>IF('Non-Woodland options'!G53="","",'Non-Woodland options'!G53)</f>
        <v/>
      </c>
      <c r="G144" s="150" t="str">
        <f>IF('Woodland options'!H144=0,"",'Woodland options'!H144)</f>
        <v/>
      </c>
      <c r="H144" s="22">
        <f>'Non-Woodland options'!I53</f>
        <v>0</v>
      </c>
      <c r="I144" s="9" t="str">
        <f>'Non-Woodland options'!J53</f>
        <v>2 - Non-Woodland Habitats</v>
      </c>
      <c r="J144" s="10" t="str">
        <f>'Non-Woodland options'!K53</f>
        <v>05 - BAP Grassland</v>
      </c>
      <c r="K144" s="11">
        <f>'Non-Woodland options'!L53</f>
        <v>12</v>
      </c>
      <c r="L144" s="213" t="str">
        <f>'Non-Woodland options'!N53</f>
        <v>2.05.12</v>
      </c>
      <c r="M144" s="160">
        <f>'Non-Woodland options'!O53</f>
        <v>225</v>
      </c>
    </row>
    <row r="145" spans="1:13" x14ac:dyDescent="0.25">
      <c r="A145" s="153" t="str">
        <f>'Non-Woodland options'!B54</f>
        <v>Maintenance of wet grassland for breeding waders (Spring/Summer)</v>
      </c>
      <c r="B145" s="208" t="str">
        <f>'Non-Woodland options'!C54</f>
        <v>ha</v>
      </c>
      <c r="C145" s="8">
        <f>'Non-Woodland options'!D54</f>
        <v>335</v>
      </c>
      <c r="D145" s="211" t="str">
        <f>IF('Non-Woodland options'!E54="","",'Non-Woodland options'!E54)</f>
        <v/>
      </c>
      <c r="E145" s="150" t="str">
        <f>IF('Non-Woodland options'!F54="","",'Non-Woodland options'!F54)</f>
        <v>Y</v>
      </c>
      <c r="F145" s="211" t="str">
        <f>IF('Non-Woodland options'!G54="","",'Non-Woodland options'!G54)</f>
        <v/>
      </c>
      <c r="G145" s="150" t="str">
        <f>IF('Woodland options'!H145=0,"",'Woodland options'!H145)</f>
        <v/>
      </c>
      <c r="H145" s="22">
        <f>'Non-Woodland options'!I54</f>
        <v>0</v>
      </c>
      <c r="I145" s="9" t="str">
        <f>'Non-Woodland options'!J54</f>
        <v>2 - Non-Woodland Habitats</v>
      </c>
      <c r="J145" s="10" t="str">
        <f>'Non-Woodland options'!K54</f>
        <v>05 - BAP Grassland</v>
      </c>
      <c r="K145" s="11">
        <f>'Non-Woodland options'!L54</f>
        <v>13</v>
      </c>
      <c r="L145" s="213" t="str">
        <f>'Non-Woodland options'!N54</f>
        <v>2.05.13</v>
      </c>
      <c r="M145" s="160">
        <f>'Non-Woodland options'!O54</f>
        <v>223</v>
      </c>
    </row>
    <row r="146" spans="1:13" x14ac:dyDescent="0.25">
      <c r="A146" s="153" t="str">
        <f>'Non-Woodland options'!B55</f>
        <v>Creation of wet grassland for wintering waders and wildfowl</v>
      </c>
      <c r="B146" s="208" t="str">
        <f>'Non-Woodland options'!C55</f>
        <v>ha</v>
      </c>
      <c r="C146" s="8">
        <f>'Non-Woodland options'!D55</f>
        <v>400</v>
      </c>
      <c r="D146" s="211" t="str">
        <f>IF('Non-Woodland options'!E55="","",'Non-Woodland options'!E55)</f>
        <v/>
      </c>
      <c r="E146" s="150" t="str">
        <f>IF('Non-Woodland options'!F55="","",'Non-Woodland options'!F55)</f>
        <v>Y</v>
      </c>
      <c r="F146" s="211" t="str">
        <f>IF('Non-Woodland options'!G55="","",'Non-Woodland options'!G55)</f>
        <v/>
      </c>
      <c r="G146" s="150" t="str">
        <f>IF('Woodland options'!H146=0,"",'Woodland options'!H146)</f>
        <v/>
      </c>
      <c r="H146" s="22">
        <f>'Non-Woodland options'!I55</f>
        <v>0</v>
      </c>
      <c r="I146" s="9" t="str">
        <f>'Non-Woodland options'!J55</f>
        <v>2 - Non-Woodland Habitats</v>
      </c>
      <c r="J146" s="10" t="str">
        <f>'Non-Woodland options'!K55</f>
        <v>05 - BAP Grassland</v>
      </c>
      <c r="K146" s="11">
        <f>'Non-Woodland options'!L55</f>
        <v>14</v>
      </c>
      <c r="L146" s="213" t="str">
        <f>'Non-Woodland options'!N55</f>
        <v>2.05.14</v>
      </c>
      <c r="M146" s="160">
        <f>'Non-Woodland options'!O55</f>
        <v>228</v>
      </c>
    </row>
    <row r="147" spans="1:13" x14ac:dyDescent="0.25">
      <c r="A147" s="153" t="str">
        <f>'Non-Woodland options'!B56</f>
        <v>Restoration of wet grassland for wintering waders and wildfowl</v>
      </c>
      <c r="B147" s="208" t="str">
        <f>'Non-Woodland options'!C56</f>
        <v>ha</v>
      </c>
      <c r="C147" s="8">
        <f>'Non-Woodland options'!D56</f>
        <v>255</v>
      </c>
      <c r="D147" s="211" t="str">
        <f>IF('Non-Woodland options'!E56="","",'Non-Woodland options'!E56)</f>
        <v/>
      </c>
      <c r="E147" s="150" t="str">
        <f>IF('Non-Woodland options'!F56="","",'Non-Woodland options'!F56)</f>
        <v>Y</v>
      </c>
      <c r="F147" s="211" t="str">
        <f>IF('Non-Woodland options'!G56="","",'Non-Woodland options'!G56)</f>
        <v/>
      </c>
      <c r="G147" s="150" t="str">
        <f>IF('Woodland options'!H147=0,"",'Woodland options'!H147)</f>
        <v/>
      </c>
      <c r="H147" s="22">
        <f>'Non-Woodland options'!I56</f>
        <v>0</v>
      </c>
      <c r="I147" s="9" t="str">
        <f>'Non-Woodland options'!J56</f>
        <v>2 - Non-Woodland Habitats</v>
      </c>
      <c r="J147" s="10" t="str">
        <f>'Non-Woodland options'!K56</f>
        <v>05 - BAP Grassland</v>
      </c>
      <c r="K147" s="11">
        <f>'Non-Woodland options'!L56</f>
        <v>15</v>
      </c>
      <c r="L147" s="213" t="str">
        <f>'Non-Woodland options'!N56</f>
        <v>2.05.15</v>
      </c>
      <c r="M147" s="160">
        <f>'Non-Woodland options'!O56</f>
        <v>226</v>
      </c>
    </row>
    <row r="148" spans="1:13" x14ac:dyDescent="0.25">
      <c r="A148" s="153" t="str">
        <f>'Non-Woodland options'!B57</f>
        <v>Maintenance of wet grassland for wintering waders and wildfowl</v>
      </c>
      <c r="B148" s="208" t="str">
        <f>'Non-Woodland options'!C57</f>
        <v>ha</v>
      </c>
      <c r="C148" s="8">
        <f>'Non-Woodland options'!D57</f>
        <v>255</v>
      </c>
      <c r="D148" s="211" t="str">
        <f>IF('Non-Woodland options'!E57="","",'Non-Woodland options'!E57)</f>
        <v/>
      </c>
      <c r="E148" s="150" t="str">
        <f>IF('Non-Woodland options'!F57="","",'Non-Woodland options'!F57)</f>
        <v>Y</v>
      </c>
      <c r="F148" s="211" t="str">
        <f>IF('Non-Woodland options'!G57="","",'Non-Woodland options'!G57)</f>
        <v/>
      </c>
      <c r="G148" s="150" t="str">
        <f>IF('Woodland options'!H148=0,"",'Woodland options'!H148)</f>
        <v/>
      </c>
      <c r="H148" s="22">
        <f>'Non-Woodland options'!I57</f>
        <v>0</v>
      </c>
      <c r="I148" s="9" t="str">
        <f>'Non-Woodland options'!J57</f>
        <v>2 - Non-Woodland Habitats</v>
      </c>
      <c r="J148" s="10" t="str">
        <f>'Non-Woodland options'!K57</f>
        <v>05 - BAP Grassland</v>
      </c>
      <c r="K148" s="11">
        <f>'Non-Woodland options'!L57</f>
        <v>16</v>
      </c>
      <c r="L148" s="213" t="str">
        <f>'Non-Woodland options'!N57</f>
        <v>2.05.16</v>
      </c>
      <c r="M148" s="160">
        <f>'Non-Woodland options'!O57</f>
        <v>224</v>
      </c>
    </row>
    <row r="149" spans="1:13" x14ac:dyDescent="0.25">
      <c r="A149" s="153" t="str">
        <f>'Non-Woodland options'!B58</f>
        <v>Raised water level supplement</v>
      </c>
      <c r="B149" s="208" t="str">
        <f>'Non-Woodland options'!C58</f>
        <v>ha</v>
      </c>
      <c r="C149" s="8">
        <f>'Non-Woodland options'!D58</f>
        <v>80</v>
      </c>
      <c r="D149" s="211" t="str">
        <f>IF('Non-Woodland options'!E58="","",'Non-Woodland options'!E58)</f>
        <v/>
      </c>
      <c r="E149" s="150" t="str">
        <f>IF('Non-Woodland options'!F58="","",'Non-Woodland options'!F58)</f>
        <v>Y</v>
      </c>
      <c r="F149" s="211" t="str">
        <f>IF('Non-Woodland options'!G58="","",'Non-Woodland options'!G58)</f>
        <v/>
      </c>
      <c r="G149" s="150" t="str">
        <f>IF('Woodland options'!H149=0,"",'Woodland options'!H149)</f>
        <v/>
      </c>
      <c r="H149" s="22">
        <f>'Non-Woodland options'!I58</f>
        <v>0</v>
      </c>
      <c r="I149" s="9" t="str">
        <f>'Non-Woodland options'!J58</f>
        <v>2 - Non-Woodland Habitats</v>
      </c>
      <c r="J149" s="10" t="str">
        <f>'Non-Woodland options'!K58</f>
        <v>05 - BAP Grassland</v>
      </c>
      <c r="K149" s="11">
        <f>'Non-Woodland options'!L58</f>
        <v>17</v>
      </c>
      <c r="L149" s="213" t="str">
        <f>'Non-Woodland options'!N58</f>
        <v>2.05.17</v>
      </c>
      <c r="M149" s="160">
        <f>'Non-Woodland options'!O58</f>
        <v>234</v>
      </c>
    </row>
    <row r="150" spans="1:13" x14ac:dyDescent="0.25">
      <c r="A150" s="153" t="str">
        <f>'Non-Woodland options'!B59</f>
        <v>Inundation grassland supplement</v>
      </c>
      <c r="B150" s="208" t="str">
        <f>'Non-Woodland options'!C59</f>
        <v>ha</v>
      </c>
      <c r="C150" s="8">
        <f>'Non-Woodland options'!D59</f>
        <v>85</v>
      </c>
      <c r="D150" s="211" t="str">
        <f>IF('Non-Woodland options'!E59="","",'Non-Woodland options'!E59)</f>
        <v/>
      </c>
      <c r="E150" s="150" t="str">
        <f>IF('Non-Woodland options'!F59="","",'Non-Woodland options'!F59)</f>
        <v>Y</v>
      </c>
      <c r="F150" s="211" t="str">
        <f>IF('Non-Woodland options'!G59="","",'Non-Woodland options'!G59)</f>
        <v/>
      </c>
      <c r="G150" s="150" t="str">
        <f>IF('Woodland options'!H150=0,"",'Woodland options'!H150)</f>
        <v/>
      </c>
      <c r="H150" s="22">
        <f>'Non-Woodland options'!I59</f>
        <v>0</v>
      </c>
      <c r="I150" s="9" t="str">
        <f>'Non-Woodland options'!J59</f>
        <v>2 - Non-Woodland Habitats</v>
      </c>
      <c r="J150" s="10" t="str">
        <f>'Non-Woodland options'!K59</f>
        <v>05 - BAP Grassland</v>
      </c>
      <c r="K150" s="11">
        <f>'Non-Woodland options'!L59</f>
        <v>18</v>
      </c>
      <c r="L150" s="213" t="str">
        <f>'Non-Woodland options'!N59</f>
        <v>2.05.18</v>
      </c>
      <c r="M150" s="160">
        <f>'Non-Woodland options'!O59</f>
        <v>235</v>
      </c>
    </row>
    <row r="151" spans="1:13" x14ac:dyDescent="0.25">
      <c r="A151" s="161" t="str">
        <f>'Non-Woodland options'!B60</f>
        <v>2.06 - Hedgerows</v>
      </c>
      <c r="B151" s="18"/>
      <c r="C151" s="19"/>
      <c r="D151" s="21"/>
      <c r="E151" s="18"/>
      <c r="F151" s="18"/>
      <c r="G151" s="18"/>
      <c r="H151" s="20"/>
      <c r="I151" s="18"/>
      <c r="J151" s="18"/>
      <c r="K151" s="21"/>
      <c r="L151" s="204">
        <f>'Non-Woodland options'!N60</f>
        <v>2.06</v>
      </c>
      <c r="M151" s="162"/>
    </row>
    <row r="152" spans="1:13" x14ac:dyDescent="0.25">
      <c r="A152" s="153" t="str">
        <f>'Non-Woodland options'!B61</f>
        <v>Hedgerow planting - i.e. creation of new hedges</v>
      </c>
      <c r="B152" s="208" t="str">
        <f>'Non-Woodland options'!C61</f>
        <v>m</v>
      </c>
      <c r="C152" s="8">
        <f>'Non-Woodland options'!D61</f>
        <v>11.6</v>
      </c>
      <c r="D152" s="211" t="str">
        <f>IF('Non-Woodland options'!E61="","",'Non-Woodland options'!E61)</f>
        <v>Y</v>
      </c>
      <c r="E152" s="150" t="str">
        <f>IF('Non-Woodland options'!F61="","",'Non-Woodland options'!F61)</f>
        <v/>
      </c>
      <c r="F152" s="211" t="str">
        <f>IF('Non-Woodland options'!G61="","",'Non-Woodland options'!G61)</f>
        <v/>
      </c>
      <c r="G152" s="150" t="str">
        <f>IF('Woodland options'!H152=0,"",'Woodland options'!H152)</f>
        <v/>
      </c>
      <c r="H152" s="22">
        <f>'Non-Woodland options'!I61</f>
        <v>0</v>
      </c>
      <c r="I152" s="9" t="str">
        <f>'Non-Woodland options'!J61</f>
        <v>2 - Non-Woodland Habitats</v>
      </c>
      <c r="J152" s="10" t="str">
        <f>'Non-Woodland options'!K61</f>
        <v>06 - BAP Hedges</v>
      </c>
      <c r="K152" s="11">
        <f>'Non-Woodland options'!L61</f>
        <v>1</v>
      </c>
      <c r="L152" s="213" t="str">
        <f>'Non-Woodland options'!N61</f>
        <v>2.06.01</v>
      </c>
      <c r="M152" s="160">
        <f>'Non-Woodland options'!O61</f>
        <v>301</v>
      </c>
    </row>
    <row r="153" spans="1:13" x14ac:dyDescent="0.25">
      <c r="A153" s="153" t="str">
        <f>'Non-Woodland options'!B62</f>
        <v>Hedgerow restoration - i.e. laying, coppicing or gapping up of existing hedge</v>
      </c>
      <c r="B153" s="208" t="str">
        <f>'Non-Woodland options'!C62</f>
        <v>m</v>
      </c>
      <c r="C153" s="8">
        <f>'Non-Woodland options'!D62</f>
        <v>9.4</v>
      </c>
      <c r="D153" s="211" t="str">
        <f>IF('Non-Woodland options'!E62="","",'Non-Woodland options'!E62)</f>
        <v>Y</v>
      </c>
      <c r="E153" s="150" t="str">
        <f>IF('Non-Woodland options'!F62="","",'Non-Woodland options'!F62)</f>
        <v/>
      </c>
      <c r="F153" s="211" t="str">
        <f>IF('Non-Woodland options'!G62="","",'Non-Woodland options'!G62)</f>
        <v/>
      </c>
      <c r="G153" s="150" t="str">
        <f>IF('Woodland options'!H153=0,"",'Woodland options'!H153)</f>
        <v/>
      </c>
      <c r="H153" s="22">
        <f>'Non-Woodland options'!I62</f>
        <v>0</v>
      </c>
      <c r="I153" s="9" t="str">
        <f>'Non-Woodland options'!J62</f>
        <v>2 - Non-Woodland Habitats</v>
      </c>
      <c r="J153" s="10" t="str">
        <f>'Non-Woodland options'!K62</f>
        <v>06 - BAP Hedges</v>
      </c>
      <c r="K153" s="11">
        <f>'Non-Woodland options'!L62</f>
        <v>2</v>
      </c>
      <c r="L153" s="213" t="str">
        <f>'Non-Woodland options'!N62</f>
        <v>2.06.02</v>
      </c>
      <c r="M153" s="160">
        <f>'Non-Woodland options'!O62</f>
        <v>300</v>
      </c>
    </row>
    <row r="154" spans="1:13" x14ac:dyDescent="0.25">
      <c r="A154" s="153" t="str">
        <f>'Non-Woodland options'!B63</f>
        <v>Maintenance of new hedgerows</v>
      </c>
      <c r="B154" s="208" t="str">
        <f>'Non-Woodland options'!C63</f>
        <v>100m</v>
      </c>
      <c r="C154" s="8">
        <f>'Non-Woodland options'!D63</f>
        <v>10</v>
      </c>
      <c r="D154" s="211" t="str">
        <f>IF('Non-Woodland options'!E63="","",'Non-Woodland options'!E63)</f>
        <v/>
      </c>
      <c r="E154" s="150" t="str">
        <f>IF('Non-Woodland options'!F63="","",'Non-Woodland options'!F63)</f>
        <v>Y</v>
      </c>
      <c r="F154" s="211" t="str">
        <f>IF('Non-Woodland options'!G63="","",'Non-Woodland options'!G63)</f>
        <v/>
      </c>
      <c r="G154" s="150" t="str">
        <f>IF('Woodland options'!H154=0,"",'Woodland options'!H154)</f>
        <v/>
      </c>
      <c r="H154" s="22">
        <f>'Non-Woodland options'!I63</f>
        <v>0</v>
      </c>
      <c r="I154" s="9" t="str">
        <f>'Non-Woodland options'!J63</f>
        <v>2 - Non-Woodland Habitats</v>
      </c>
      <c r="J154" s="10" t="str">
        <f>'Non-Woodland options'!K63</f>
        <v>06 - BAP Hedges</v>
      </c>
      <c r="K154" s="11">
        <f>'Non-Woodland options'!L63</f>
        <v>3</v>
      </c>
      <c r="L154" s="213" t="str">
        <f>'Non-Woodland options'!N63</f>
        <v>2.06.03</v>
      </c>
      <c r="M154" s="160">
        <f>'Non-Woodland options'!O63</f>
        <v>202</v>
      </c>
    </row>
    <row r="155" spans="1:13" x14ac:dyDescent="0.25">
      <c r="A155" s="153" t="str">
        <f>'Non-Woodland options'!B64</f>
        <v>Maintenance of existing hedgerows of high environmental value</v>
      </c>
      <c r="B155" s="208" t="str">
        <f>'Non-Woodland options'!C64</f>
        <v>100m</v>
      </c>
      <c r="C155" s="8">
        <f>'Non-Woodland options'!D64</f>
        <v>27</v>
      </c>
      <c r="D155" s="211" t="str">
        <f>IF('Non-Woodland options'!E64="","",'Non-Woodland options'!E64)</f>
        <v/>
      </c>
      <c r="E155" s="150" t="str">
        <f>IF('Non-Woodland options'!F64="","",'Non-Woodland options'!F64)</f>
        <v>Y</v>
      </c>
      <c r="F155" s="211" t="str">
        <f>IF('Non-Woodland options'!G64="","",'Non-Woodland options'!G64)</f>
        <v/>
      </c>
      <c r="G155" s="150" t="str">
        <f>IF('Woodland options'!H155=0,"",'Woodland options'!H155)</f>
        <v/>
      </c>
      <c r="H155" s="22">
        <f>'Non-Woodland options'!I64</f>
        <v>0</v>
      </c>
      <c r="I155" s="9" t="str">
        <f>'Non-Woodland options'!J64</f>
        <v>2 - Non-Woodland Habitats</v>
      </c>
      <c r="J155" s="10" t="str">
        <f>'Non-Woodland options'!K64</f>
        <v>06 - BAP Hedges</v>
      </c>
      <c r="K155" s="11">
        <f>'Non-Woodland options'!L64</f>
        <v>4</v>
      </c>
      <c r="L155" s="213" t="str">
        <f>'Non-Woodland options'!N64</f>
        <v>2.06.04</v>
      </c>
      <c r="M155" s="160">
        <f>'Non-Woodland options'!O64</f>
        <v>201</v>
      </c>
    </row>
    <row r="156" spans="1:13" x14ac:dyDescent="0.25">
      <c r="A156" s="153" t="str">
        <f>'Non-Woodland options'!B65</f>
        <v>Hedgerow supplement - Removal of old fence lines including disposal</v>
      </c>
      <c r="B156" s="208" t="str">
        <f>'Non-Woodland options'!C65</f>
        <v>m</v>
      </c>
      <c r="C156" s="8">
        <f>'Non-Woodland options'!D65</f>
        <v>3</v>
      </c>
      <c r="D156" s="211" t="str">
        <f>IF('Non-Woodland options'!E65="","",'Non-Woodland options'!E65)</f>
        <v>Y</v>
      </c>
      <c r="E156" s="150" t="str">
        <f>IF('Non-Woodland options'!F65="","",'Non-Woodland options'!F65)</f>
        <v/>
      </c>
      <c r="F156" s="211" t="str">
        <f>IF('Non-Woodland options'!G65="","",'Non-Woodland options'!G65)</f>
        <v/>
      </c>
      <c r="G156" s="150" t="str">
        <f>IF('Woodland options'!H156=0,"",'Woodland options'!H156)</f>
        <v/>
      </c>
      <c r="H156" s="22">
        <f>'Non-Woodland options'!I65</f>
        <v>0</v>
      </c>
      <c r="I156" s="9" t="str">
        <f>'Non-Woodland options'!J65</f>
        <v>2 - Non-Woodland Habitats</v>
      </c>
      <c r="J156" s="10" t="str">
        <f>'Non-Woodland options'!K65</f>
        <v>06 - BAP Hedges</v>
      </c>
      <c r="K156" s="11">
        <f>'Non-Woodland options'!L65</f>
        <v>11</v>
      </c>
      <c r="L156" s="213" t="str">
        <f>'Non-Woodland options'!N65</f>
        <v>2.06.11</v>
      </c>
      <c r="M156" s="160">
        <f>'Non-Woodland options'!O65</f>
        <v>302</v>
      </c>
    </row>
    <row r="157" spans="1:13" x14ac:dyDescent="0.25">
      <c r="A157" s="153" t="str">
        <f>'Non-Woodland options'!B66</f>
        <v>Hedgerow supplement - Substantial pre-work</v>
      </c>
      <c r="B157" s="208" t="str">
        <f>'Non-Woodland options'!C66</f>
        <v>m</v>
      </c>
      <c r="C157" s="8">
        <f>'Non-Woodland options'!D66</f>
        <v>4.0999999999999996</v>
      </c>
      <c r="D157" s="211" t="str">
        <f>IF('Non-Woodland options'!E66="","",'Non-Woodland options'!E66)</f>
        <v>Y</v>
      </c>
      <c r="E157" s="150" t="str">
        <f>IF('Non-Woodland options'!F66="","",'Non-Woodland options'!F66)</f>
        <v/>
      </c>
      <c r="F157" s="211" t="str">
        <f>IF('Non-Woodland options'!G66="","",'Non-Woodland options'!G66)</f>
        <v/>
      </c>
      <c r="G157" s="150" t="str">
        <f>IF('Woodland options'!H157=0,"",'Woodland options'!H157)</f>
        <v/>
      </c>
      <c r="H157" s="22">
        <f>'Non-Woodland options'!I66</f>
        <v>0</v>
      </c>
      <c r="I157" s="9" t="str">
        <f>'Non-Woodland options'!J66</f>
        <v>2 - Non-Woodland Habitats</v>
      </c>
      <c r="J157" s="10" t="str">
        <f>'Non-Woodland options'!K66</f>
        <v>06 - BAP Hedges</v>
      </c>
      <c r="K157" s="11">
        <f>'Non-Woodland options'!L66</f>
        <v>12</v>
      </c>
      <c r="L157" s="213" t="str">
        <f>'Non-Woodland options'!N66</f>
        <v>2.06.12</v>
      </c>
      <c r="M157" s="160">
        <f>'Non-Woodland options'!O66</f>
        <v>303</v>
      </c>
    </row>
    <row r="158" spans="1:13" x14ac:dyDescent="0.25">
      <c r="A158" s="153" t="str">
        <f>'Non-Woodland options'!B67</f>
        <v>Hedgerow supplement - Top binding and staking</v>
      </c>
      <c r="B158" s="208" t="str">
        <f>'Non-Woodland options'!C67</f>
        <v>m</v>
      </c>
      <c r="C158" s="8">
        <f>'Non-Woodland options'!D67</f>
        <v>3.4</v>
      </c>
      <c r="D158" s="211" t="str">
        <f>IF('Non-Woodland options'!E67="","",'Non-Woodland options'!E67)</f>
        <v>Y</v>
      </c>
      <c r="E158" s="150" t="str">
        <f>IF('Non-Woodland options'!F67="","",'Non-Woodland options'!F67)</f>
        <v/>
      </c>
      <c r="F158" s="211" t="str">
        <f>IF('Non-Woodland options'!G67="","",'Non-Woodland options'!G67)</f>
        <v/>
      </c>
      <c r="G158" s="150" t="str">
        <f>IF('Woodland options'!H158=0,"",'Woodland options'!H158)</f>
        <v/>
      </c>
      <c r="H158" s="22">
        <f>'Non-Woodland options'!I67</f>
        <v>0</v>
      </c>
      <c r="I158" s="9" t="str">
        <f>'Non-Woodland options'!J67</f>
        <v>2 - Non-Woodland Habitats</v>
      </c>
      <c r="J158" s="10" t="str">
        <f>'Non-Woodland options'!K67</f>
        <v>06 - BAP Hedges</v>
      </c>
      <c r="K158" s="11">
        <f>'Non-Woodland options'!L67</f>
        <v>13</v>
      </c>
      <c r="L158" s="213" t="str">
        <f>'Non-Woodland options'!N67</f>
        <v>2.06.13</v>
      </c>
      <c r="M158" s="160">
        <f>'Non-Woodland options'!O67</f>
        <v>304</v>
      </c>
    </row>
    <row r="159" spans="1:13" x14ac:dyDescent="0.25">
      <c r="A159" s="161" t="str">
        <f>'Non-Woodland options'!B68</f>
        <v>2.07 - Parkland &amp; wood pasture</v>
      </c>
      <c r="B159" s="18"/>
      <c r="C159" s="19"/>
      <c r="D159" s="21"/>
      <c r="E159" s="18"/>
      <c r="F159" s="18"/>
      <c r="G159" s="18"/>
      <c r="H159" s="20"/>
      <c r="I159" s="18"/>
      <c r="J159" s="18"/>
      <c r="K159" s="21"/>
      <c r="L159" s="204">
        <f>'Non-Woodland options'!N68</f>
        <v>2.0699999999999998</v>
      </c>
      <c r="M159" s="162"/>
    </row>
    <row r="160" spans="1:13" x14ac:dyDescent="0.25">
      <c r="A160" s="153" t="str">
        <f>'Non-Woodland options'!B69</f>
        <v>Creation of wood pasture</v>
      </c>
      <c r="B160" s="208" t="str">
        <f>'Non-Woodland options'!C69</f>
        <v>ha</v>
      </c>
      <c r="C160" s="8">
        <f>'Non-Woodland options'!D69</f>
        <v>409</v>
      </c>
      <c r="D160" s="211" t="str">
        <f>IF('Non-Woodland options'!E69="","",'Non-Woodland options'!E69)</f>
        <v/>
      </c>
      <c r="E160" s="150" t="str">
        <f>IF('Non-Woodland options'!F69="","",'Non-Woodland options'!F69)</f>
        <v>Y</v>
      </c>
      <c r="F160" s="211" t="str">
        <f>IF('Non-Woodland options'!G69="","",'Non-Woodland options'!G69)</f>
        <v/>
      </c>
      <c r="G160" s="150" t="str">
        <f>IF('Woodland options'!H160=0,"",'Woodland options'!H160)</f>
        <v/>
      </c>
      <c r="H160" s="22">
        <f>'Non-Woodland options'!I69</f>
        <v>0</v>
      </c>
      <c r="I160" s="9" t="str">
        <f>'Non-Woodland options'!J69</f>
        <v>2 - Non-Woodland Habitats</v>
      </c>
      <c r="J160" s="10" t="str">
        <f>'Non-Woodland options'!K69</f>
        <v>07 - BAP Wood Pasture</v>
      </c>
      <c r="K160" s="11">
        <f>'Non-Woodland options'!L69</f>
        <v>1</v>
      </c>
      <c r="L160" s="213" t="str">
        <f>'Non-Woodland options'!N69</f>
        <v>2.07.01</v>
      </c>
      <c r="M160" s="160">
        <f>'Non-Woodland options'!O69</f>
        <v>206</v>
      </c>
    </row>
    <row r="161" spans="1:13" x14ac:dyDescent="0.25">
      <c r="A161" s="153" t="str">
        <f>'Non-Woodland options'!B70</f>
        <v>Restoration of wood pasture and parkland</v>
      </c>
      <c r="B161" s="208" t="str">
        <f>'Non-Woodland options'!C70</f>
        <v>ha</v>
      </c>
      <c r="C161" s="8">
        <f>'Non-Woodland options'!D70</f>
        <v>244</v>
      </c>
      <c r="D161" s="211" t="str">
        <f>IF('Non-Woodland options'!E70="","",'Non-Woodland options'!E70)</f>
        <v/>
      </c>
      <c r="E161" s="150" t="str">
        <f>IF('Non-Woodland options'!F70="","",'Non-Woodland options'!F70)</f>
        <v>Y</v>
      </c>
      <c r="F161" s="211" t="str">
        <f>IF('Non-Woodland options'!G70="","",'Non-Woodland options'!G70)</f>
        <v/>
      </c>
      <c r="G161" s="150" t="str">
        <f>IF('Woodland options'!H161=0,"",'Woodland options'!H161)</f>
        <v/>
      </c>
      <c r="H161" s="22">
        <f>'Non-Woodland options'!I70</f>
        <v>0</v>
      </c>
      <c r="I161" s="9" t="str">
        <f>'Non-Woodland options'!J70</f>
        <v>2 - Non-Woodland Habitats</v>
      </c>
      <c r="J161" s="10" t="str">
        <f>'Non-Woodland options'!K70</f>
        <v>07 - BAP Wood Pasture</v>
      </c>
      <c r="K161" s="11">
        <f>'Non-Woodland options'!L70</f>
        <v>2</v>
      </c>
      <c r="L161" s="213" t="str">
        <f>'Non-Woodland options'!N70</f>
        <v>2.07.02</v>
      </c>
      <c r="M161" s="160">
        <f>'Non-Woodland options'!O70</f>
        <v>205</v>
      </c>
    </row>
    <row r="162" spans="1:13" x14ac:dyDescent="0.25">
      <c r="A162" s="153" t="str">
        <f>'Non-Woodland options'!B71</f>
        <v>Maintenance of wood pasture and parkland</v>
      </c>
      <c r="B162" s="208" t="str">
        <f>'Non-Woodland options'!C71</f>
        <v>ha</v>
      </c>
      <c r="C162" s="8">
        <f>'Non-Woodland options'!D71</f>
        <v>180</v>
      </c>
      <c r="D162" s="211" t="str">
        <f>IF('Non-Woodland options'!E71="","",'Non-Woodland options'!E71)</f>
        <v/>
      </c>
      <c r="E162" s="150" t="str">
        <f>IF('Non-Woodland options'!F71="","",'Non-Woodland options'!F71)</f>
        <v>Y</v>
      </c>
      <c r="F162" s="211" t="str">
        <f>IF('Non-Woodland options'!G71="","",'Non-Woodland options'!G71)</f>
        <v/>
      </c>
      <c r="G162" s="150" t="str">
        <f>IF('Woodland options'!H162=0,"",'Woodland options'!H162)</f>
        <v/>
      </c>
      <c r="H162" s="22">
        <f>'Non-Woodland options'!I71</f>
        <v>0</v>
      </c>
      <c r="I162" s="9" t="str">
        <f>'Non-Woodland options'!J71</f>
        <v>2 - Non-Woodland Habitats</v>
      </c>
      <c r="J162" s="10" t="str">
        <f>'Non-Woodland options'!K71</f>
        <v>07 - BAP Wood Pasture</v>
      </c>
      <c r="K162" s="11">
        <f>'Non-Woodland options'!L71</f>
        <v>3</v>
      </c>
      <c r="L162" s="213" t="str">
        <f>'Non-Woodland options'!N71</f>
        <v>2.07.03</v>
      </c>
      <c r="M162" s="160">
        <f>'Non-Woodland options'!O71</f>
        <v>204</v>
      </c>
    </row>
    <row r="163" spans="1:13" x14ac:dyDescent="0.25">
      <c r="A163" s="153" t="str">
        <f>'Non-Woodland options'!B72</f>
        <v>Ancient trees in intensively managed grass fields</v>
      </c>
      <c r="B163" s="208" t="str">
        <f>'Non-Woodland options'!C72</f>
        <v>tree</v>
      </c>
      <c r="C163" s="8">
        <f>'Non-Woodland options'!D72</f>
        <v>25</v>
      </c>
      <c r="D163" s="211" t="str">
        <f>IF('Non-Woodland options'!E72="","",'Non-Woodland options'!E72)</f>
        <v/>
      </c>
      <c r="E163" s="150" t="str">
        <f>IF('Non-Woodland options'!F72="","",'Non-Woodland options'!F72)</f>
        <v>Y</v>
      </c>
      <c r="F163" s="211" t="str">
        <f>IF('Non-Woodland options'!G72="","",'Non-Woodland options'!G72)</f>
        <v/>
      </c>
      <c r="G163" s="150" t="str">
        <f>IF('Woodland options'!H163=0,"",'Woodland options'!H163)</f>
        <v/>
      </c>
      <c r="H163" s="22">
        <f>'Non-Woodland options'!I72</f>
        <v>0</v>
      </c>
      <c r="I163" s="9" t="str">
        <f>'Non-Woodland options'!J72</f>
        <v>2 - Non-Woodland Habitats</v>
      </c>
      <c r="J163" s="10" t="str">
        <f>'Non-Woodland options'!K72</f>
        <v>07 - BAP Wood Pasture</v>
      </c>
      <c r="K163" s="11">
        <f>'Non-Woodland options'!L72</f>
        <v>4</v>
      </c>
      <c r="L163" s="213" t="str">
        <f>'Non-Woodland options'!N72</f>
        <v>2.07.04</v>
      </c>
      <c r="M163" s="160">
        <f>'Non-Woodland options'!O72</f>
        <v>203</v>
      </c>
    </row>
    <row r="164" spans="1:13" x14ac:dyDescent="0.25">
      <c r="A164" s="153" t="str">
        <f>'Non-Woodland options'!B73</f>
        <v>Standard (&lt;1.0m tall) Parkland Tree/Hedgerow Tree and planting</v>
      </c>
      <c r="B164" s="208" t="str">
        <f>'Non-Woodland options'!C73</f>
        <v>each</v>
      </c>
      <c r="C164" s="8">
        <f>'Non-Woodland options'!D73</f>
        <v>8.8000000000000007</v>
      </c>
      <c r="D164" s="211" t="str">
        <f>IF('Non-Woodland options'!E73="","",'Non-Woodland options'!E73)</f>
        <v>Y</v>
      </c>
      <c r="E164" s="150" t="str">
        <f>IF('Non-Woodland options'!F73="","",'Non-Woodland options'!F73)</f>
        <v/>
      </c>
      <c r="F164" s="211" t="str">
        <f>IF('Non-Woodland options'!G73="","",'Non-Woodland options'!G73)</f>
        <v/>
      </c>
      <c r="G164" s="150" t="str">
        <f>IF('Woodland options'!H164=0,"",'Woodland options'!H164)</f>
        <v/>
      </c>
      <c r="H164" s="22">
        <f>'Non-Woodland options'!I73</f>
        <v>0</v>
      </c>
      <c r="I164" s="9" t="str">
        <f>'Non-Woodland options'!J73</f>
        <v>2 - Non-Woodland Habitats</v>
      </c>
      <c r="J164" s="10" t="str">
        <f>'Non-Woodland options'!K73</f>
        <v>07 - BAP Wood Pasture</v>
      </c>
      <c r="K164" s="11">
        <f>'Non-Woodland options'!L73</f>
        <v>5</v>
      </c>
      <c r="L164" s="213" t="str">
        <f>'Non-Woodland options'!N73</f>
        <v>2.07.05</v>
      </c>
      <c r="M164" s="160">
        <f>'Non-Woodland options'!O73</f>
        <v>320</v>
      </c>
    </row>
    <row r="165" spans="1:13" x14ac:dyDescent="0.25">
      <c r="A165" s="153" t="str">
        <f>'Non-Woodland options'!B74</f>
        <v>Light Standard (&gt;1m tall) individual tree</v>
      </c>
      <c r="B165" s="208" t="str">
        <f>'Non-Woodland options'!C74</f>
        <v>each</v>
      </c>
      <c r="C165" s="8">
        <f>'Non-Woodland options'!D74</f>
        <v>24.5</v>
      </c>
      <c r="D165" s="211" t="str">
        <f>IF('Non-Woodland options'!E74="","",'Non-Woodland options'!E74)</f>
        <v>Y</v>
      </c>
      <c r="E165" s="150" t="str">
        <f>IF('Non-Woodland options'!F74="","",'Non-Woodland options'!F74)</f>
        <v/>
      </c>
      <c r="F165" s="211" t="str">
        <f>IF('Non-Woodland options'!G74="","",'Non-Woodland options'!G74)</f>
        <v/>
      </c>
      <c r="G165" s="150" t="str">
        <f>IF('Woodland options'!H165=0,"",'Woodland options'!H165)</f>
        <v/>
      </c>
      <c r="H165" s="22">
        <f>'Non-Woodland options'!I74</f>
        <v>0</v>
      </c>
      <c r="I165" s="9" t="str">
        <f>'Non-Woodland options'!J74</f>
        <v>2 - Non-Woodland Habitats</v>
      </c>
      <c r="J165" s="10" t="str">
        <f>'Non-Woodland options'!K74</f>
        <v>07 - BAP Wood Pasture</v>
      </c>
      <c r="K165" s="11">
        <f>'Non-Woodland options'!L74</f>
        <v>6</v>
      </c>
      <c r="L165" s="213" t="str">
        <f>'Non-Woodland options'!N74</f>
        <v>2.07.06</v>
      </c>
      <c r="M165" s="160">
        <f>'Non-Woodland options'!O74</f>
        <v>321</v>
      </c>
    </row>
    <row r="166" spans="1:13" x14ac:dyDescent="0.25">
      <c r="A166" s="153" t="str">
        <f>'Non-Woodland options'!B75</f>
        <v xml:space="preserve">Parkland tree guard post and rail </v>
      </c>
      <c r="B166" s="208" t="str">
        <f>'Non-Woodland options'!C75</f>
        <v>each</v>
      </c>
      <c r="C166" s="8">
        <f>'Non-Woodland options'!D75</f>
        <v>110</v>
      </c>
      <c r="D166" s="211" t="str">
        <f>IF('Non-Woodland options'!E75="","",'Non-Woodland options'!E75)</f>
        <v>Y</v>
      </c>
      <c r="E166" s="150" t="str">
        <f>IF('Non-Woodland options'!F75="","",'Non-Woodland options'!F75)</f>
        <v/>
      </c>
      <c r="F166" s="211" t="str">
        <f>IF('Non-Woodland options'!G75="","",'Non-Woodland options'!G75)</f>
        <v/>
      </c>
      <c r="G166" s="150" t="str">
        <f>IF('Woodland options'!H166=0,"",'Woodland options'!H166)</f>
        <v/>
      </c>
      <c r="H166" s="22">
        <f>'Non-Woodland options'!I75</f>
        <v>0</v>
      </c>
      <c r="I166" s="9" t="str">
        <f>'Non-Woodland options'!J75</f>
        <v>2 - Non-Woodland Habitats</v>
      </c>
      <c r="J166" s="10" t="str">
        <f>'Non-Woodland options'!K75</f>
        <v>07 - BAP Wood Pasture</v>
      </c>
      <c r="K166" s="11">
        <f>'Non-Woodland options'!L75</f>
        <v>7</v>
      </c>
      <c r="L166" s="213" t="str">
        <f>'Non-Woodland options'!N75</f>
        <v>2.07.07</v>
      </c>
      <c r="M166" s="160">
        <f>'Non-Woodland options'!O75</f>
        <v>322</v>
      </c>
    </row>
    <row r="167" spans="1:13" x14ac:dyDescent="0.25">
      <c r="A167" s="153" t="str">
        <f>'Non-Woodland options'!B76</f>
        <v>Welded steel tree guard</v>
      </c>
      <c r="B167" s="208" t="str">
        <f>'Non-Woodland options'!C76</f>
        <v>each</v>
      </c>
      <c r="C167" s="8">
        <f>'Non-Woodland options'!D76</f>
        <v>170</v>
      </c>
      <c r="D167" s="211" t="str">
        <f>IF('Non-Woodland options'!E76="","",'Non-Woodland options'!E76)</f>
        <v>Y</v>
      </c>
      <c r="E167" s="150" t="str">
        <f>IF('Non-Woodland options'!F76="","",'Non-Woodland options'!F76)</f>
        <v/>
      </c>
      <c r="F167" s="211" t="str">
        <f>IF('Non-Woodland options'!G76="","",'Non-Woodland options'!G76)</f>
        <v/>
      </c>
      <c r="G167" s="150" t="str">
        <f>IF('Woodland options'!H167=0,"",'Woodland options'!H167)</f>
        <v/>
      </c>
      <c r="H167" s="22">
        <f>'Non-Woodland options'!I76</f>
        <v>0</v>
      </c>
      <c r="I167" s="9" t="str">
        <f>'Non-Woodland options'!J76</f>
        <v>2 - Non-Woodland Habitats</v>
      </c>
      <c r="J167" s="10" t="str">
        <f>'Non-Woodland options'!K76</f>
        <v>07 - BAP Wood Pasture</v>
      </c>
      <c r="K167" s="11">
        <f>'Non-Woodland options'!L76</f>
        <v>8</v>
      </c>
      <c r="L167" s="213" t="str">
        <f>'Non-Woodland options'!N76</f>
        <v>2.07.08</v>
      </c>
      <c r="M167" s="160">
        <f>'Non-Woodland options'!O76</f>
        <v>323</v>
      </c>
    </row>
    <row r="168" spans="1:13" x14ac:dyDescent="0.25">
      <c r="A168" s="161" t="str">
        <f>'Non-Woodland options'!B77</f>
        <v>2.08 - Orchards</v>
      </c>
      <c r="B168" s="18"/>
      <c r="C168" s="19"/>
      <c r="D168" s="21"/>
      <c r="E168" s="18"/>
      <c r="F168" s="18"/>
      <c r="G168" s="18"/>
      <c r="H168" s="20"/>
      <c r="I168" s="18"/>
      <c r="J168" s="18"/>
      <c r="K168" s="21"/>
      <c r="L168" s="204">
        <f>'Non-Woodland options'!N77</f>
        <v>2.08</v>
      </c>
      <c r="M168" s="162"/>
    </row>
    <row r="169" spans="1:13" x14ac:dyDescent="0.25">
      <c r="A169" s="153" t="str">
        <f>'Non-Woodland options'!B78</f>
        <v>Creation of new traditional orchards</v>
      </c>
      <c r="B169" s="208" t="str">
        <f>'Non-Woodland options'!C78</f>
        <v>ha</v>
      </c>
      <c r="C169" s="8">
        <f>'Non-Woodland options'!D78</f>
        <v>281</v>
      </c>
      <c r="D169" s="211" t="str">
        <f>IF('Non-Woodland options'!E78="","",'Non-Woodland options'!E78)</f>
        <v/>
      </c>
      <c r="E169" s="150" t="str">
        <f>IF('Non-Woodland options'!F78="","",'Non-Woodland options'!F78)</f>
        <v>Y</v>
      </c>
      <c r="F169" s="211" t="str">
        <f>IF('Non-Woodland options'!G78="","",'Non-Woodland options'!G78)</f>
        <v/>
      </c>
      <c r="G169" s="150" t="str">
        <f>IF('Woodland options'!H169=0,"",'Woodland options'!H169)</f>
        <v/>
      </c>
      <c r="H169" s="22">
        <f>'Non-Woodland options'!I78</f>
        <v>0</v>
      </c>
      <c r="I169" s="9" t="str">
        <f>'Non-Woodland options'!J78</f>
        <v>2 - Non-Woodland Habitats</v>
      </c>
      <c r="J169" s="10" t="str">
        <f>'Non-Woodland options'!K78</f>
        <v>08 - BAP Orchards</v>
      </c>
      <c r="K169" s="11">
        <f>'Non-Woodland options'!L78</f>
        <v>1</v>
      </c>
      <c r="L169" s="213" t="str">
        <f>'Non-Woodland options'!N78</f>
        <v>2.08.01</v>
      </c>
      <c r="M169" s="160">
        <f>'Non-Woodland options'!O78</f>
        <v>209</v>
      </c>
    </row>
    <row r="170" spans="1:13" x14ac:dyDescent="0.25">
      <c r="A170" s="153" t="str">
        <f>'Non-Woodland options'!B79</f>
        <v>Restoration of traditional orchards</v>
      </c>
      <c r="B170" s="208" t="str">
        <f>'Non-Woodland options'!C79</f>
        <v>ha</v>
      </c>
      <c r="C170" s="8">
        <f>'Non-Woodland options'!D79</f>
        <v>250</v>
      </c>
      <c r="D170" s="211" t="str">
        <f>IF('Non-Woodland options'!E79="","",'Non-Woodland options'!E79)</f>
        <v/>
      </c>
      <c r="E170" s="150" t="str">
        <f>IF('Non-Woodland options'!F79="","",'Non-Woodland options'!F79)</f>
        <v>Y</v>
      </c>
      <c r="F170" s="211" t="str">
        <f>IF('Non-Woodland options'!G79="","",'Non-Woodland options'!G79)</f>
        <v/>
      </c>
      <c r="G170" s="150" t="str">
        <f>IF('Woodland options'!H170=0,"",'Woodland options'!H170)</f>
        <v/>
      </c>
      <c r="H170" s="22">
        <f>'Non-Woodland options'!I79</f>
        <v>0</v>
      </c>
      <c r="I170" s="9" t="str">
        <f>'Non-Woodland options'!J79</f>
        <v>2 - Non-Woodland Habitats</v>
      </c>
      <c r="J170" s="10" t="str">
        <f>'Non-Woodland options'!K79</f>
        <v>08 - BAP Orchards</v>
      </c>
      <c r="K170" s="11">
        <f>'Non-Woodland options'!L79</f>
        <v>2</v>
      </c>
      <c r="L170" s="213" t="str">
        <f>'Non-Woodland options'!N79</f>
        <v>2.08.02</v>
      </c>
      <c r="M170" s="160">
        <f>'Non-Woodland options'!O79</f>
        <v>208</v>
      </c>
    </row>
    <row r="171" spans="1:13" x14ac:dyDescent="0.25">
      <c r="A171" s="153" t="str">
        <f>'Non-Woodland options'!B80</f>
        <v>Maintenance of existing high value traditional orchards</v>
      </c>
      <c r="B171" s="208" t="str">
        <f>'Non-Woodland options'!C80</f>
        <v>ha</v>
      </c>
      <c r="C171" s="8">
        <f>'Non-Woodland options'!D80</f>
        <v>250</v>
      </c>
      <c r="D171" s="211" t="str">
        <f>IF('Non-Woodland options'!E80="","",'Non-Woodland options'!E80)</f>
        <v/>
      </c>
      <c r="E171" s="150" t="str">
        <f>IF('Non-Woodland options'!F80="","",'Non-Woodland options'!F80)</f>
        <v>Y</v>
      </c>
      <c r="F171" s="211" t="str">
        <f>IF('Non-Woodland options'!G80="","",'Non-Woodland options'!G80)</f>
        <v/>
      </c>
      <c r="G171" s="150" t="str">
        <f>IF('Woodland options'!H171=0,"",'Woodland options'!H171)</f>
        <v/>
      </c>
      <c r="H171" s="22">
        <f>'Non-Woodland options'!I80</f>
        <v>0</v>
      </c>
      <c r="I171" s="9" t="str">
        <f>'Non-Woodland options'!J80</f>
        <v>2 - Non-Woodland Habitats</v>
      </c>
      <c r="J171" s="10" t="str">
        <f>'Non-Woodland options'!K80</f>
        <v>08 - BAP Orchards</v>
      </c>
      <c r="K171" s="11">
        <f>'Non-Woodland options'!L80</f>
        <v>3</v>
      </c>
      <c r="L171" s="213" t="str">
        <f>'Non-Woodland options'!N80</f>
        <v>2.08.03</v>
      </c>
      <c r="M171" s="160">
        <f>'Non-Woodland options'!O80</f>
        <v>207</v>
      </c>
    </row>
    <row r="172" spans="1:13" x14ac:dyDescent="0.25">
      <c r="A172" s="153" t="str">
        <f>'Non-Woodland options'!B81</f>
        <v>Planting fruit trees</v>
      </c>
      <c r="B172" s="208" t="str">
        <f>'Non-Woodland options'!C81</f>
        <v>each</v>
      </c>
      <c r="C172" s="8">
        <f>'Non-Woodland options'!D81</f>
        <v>22.5</v>
      </c>
      <c r="D172" s="211" t="str">
        <f>IF('Non-Woodland options'!E81="","",'Non-Woodland options'!E81)</f>
        <v>Y</v>
      </c>
      <c r="E172" s="150" t="str">
        <f>IF('Non-Woodland options'!F81="","",'Non-Woodland options'!F81)</f>
        <v/>
      </c>
      <c r="F172" s="211" t="str">
        <f>IF('Non-Woodland options'!G81="","",'Non-Woodland options'!G81)</f>
        <v/>
      </c>
      <c r="G172" s="150" t="str">
        <f>IF('Woodland options'!H172=0,"",'Woodland options'!H172)</f>
        <v/>
      </c>
      <c r="H172" s="22">
        <f>'Non-Woodland options'!I81</f>
        <v>0</v>
      </c>
      <c r="I172" s="9" t="str">
        <f>'Non-Woodland options'!J81</f>
        <v>2 - Non-Woodland Habitats</v>
      </c>
      <c r="J172" s="10" t="str">
        <f>'Non-Woodland options'!K81</f>
        <v>08 - BAP Orchards</v>
      </c>
      <c r="K172" s="11">
        <f>'Non-Woodland options'!L81</f>
        <v>11</v>
      </c>
      <c r="L172" s="213" t="str">
        <f>'Non-Woodland options'!N81</f>
        <v>2.08.11</v>
      </c>
      <c r="M172" s="160">
        <f>'Non-Woodland options'!O81</f>
        <v>324</v>
      </c>
    </row>
    <row r="173" spans="1:13" x14ac:dyDescent="0.25">
      <c r="A173" s="153" t="str">
        <f>'Non-Woodland options'!B82</f>
        <v>Orchard tree guard (tube and mesh)</v>
      </c>
      <c r="B173" s="208" t="str">
        <f>'Non-Woodland options'!C82</f>
        <v>each</v>
      </c>
      <c r="C173" s="8">
        <f>'Non-Woodland options'!D82</f>
        <v>3.3</v>
      </c>
      <c r="D173" s="211" t="str">
        <f>IF('Non-Woodland options'!E82="","",'Non-Woodland options'!E82)</f>
        <v>Y</v>
      </c>
      <c r="E173" s="150" t="str">
        <f>IF('Non-Woodland options'!F82="","",'Non-Woodland options'!F82)</f>
        <v/>
      </c>
      <c r="F173" s="211" t="str">
        <f>IF('Non-Woodland options'!G82="","",'Non-Woodland options'!G82)</f>
        <v/>
      </c>
      <c r="G173" s="150" t="str">
        <f>IF('Woodland options'!H173=0,"",'Woodland options'!H173)</f>
        <v/>
      </c>
      <c r="H173" s="22">
        <f>'Non-Woodland options'!I82</f>
        <v>0</v>
      </c>
      <c r="I173" s="9" t="str">
        <f>'Non-Woodland options'!J82</f>
        <v>2 - Non-Woodland Habitats</v>
      </c>
      <c r="J173" s="10" t="str">
        <f>'Non-Woodland options'!K82</f>
        <v>08 - BAP Orchards</v>
      </c>
      <c r="K173" s="11">
        <f>'Non-Woodland options'!L82</f>
        <v>12</v>
      </c>
      <c r="L173" s="213" t="str">
        <f>'Non-Woodland options'!N82</f>
        <v>2.08.12</v>
      </c>
      <c r="M173" s="160">
        <f>'Non-Woodland options'!O82</f>
        <v>325</v>
      </c>
    </row>
    <row r="174" spans="1:13" x14ac:dyDescent="0.25">
      <c r="A174" s="153" t="str">
        <f>'Non-Woodland options'!B83</f>
        <v>Orchard tree guard (post and rail)</v>
      </c>
      <c r="B174" s="208" t="str">
        <f>'Non-Woodland options'!C83</f>
        <v>each</v>
      </c>
      <c r="C174" s="8">
        <f>'Non-Woodland options'!D83</f>
        <v>36</v>
      </c>
      <c r="D174" s="211" t="str">
        <f>IF('Non-Woodland options'!E83="","",'Non-Woodland options'!E83)</f>
        <v>Y</v>
      </c>
      <c r="E174" s="150" t="str">
        <f>IF('Non-Woodland options'!F83="","",'Non-Woodland options'!F83)</f>
        <v/>
      </c>
      <c r="F174" s="211" t="str">
        <f>IF('Non-Woodland options'!G83="","",'Non-Woodland options'!G83)</f>
        <v/>
      </c>
      <c r="G174" s="150" t="str">
        <f>IF('Woodland options'!H174=0,"",'Woodland options'!H174)</f>
        <v/>
      </c>
      <c r="H174" s="22">
        <f>'Non-Woodland options'!I83</f>
        <v>0</v>
      </c>
      <c r="I174" s="9" t="str">
        <f>'Non-Woodland options'!J83</f>
        <v>2 - Non-Woodland Habitats</v>
      </c>
      <c r="J174" s="10" t="str">
        <f>'Non-Woodland options'!K83</f>
        <v>08 - BAP Orchards</v>
      </c>
      <c r="K174" s="11">
        <f>'Non-Woodland options'!L83</f>
        <v>13</v>
      </c>
      <c r="L174" s="213" t="str">
        <f>'Non-Woodland options'!N83</f>
        <v>2.08.13</v>
      </c>
      <c r="M174" s="160">
        <f>'Non-Woodland options'!O83</f>
        <v>326</v>
      </c>
    </row>
    <row r="175" spans="1:13" x14ac:dyDescent="0.25">
      <c r="A175" s="153" t="str">
        <f>'Non-Woodland options'!B84</f>
        <v>Orchard tree pruning</v>
      </c>
      <c r="B175" s="208" t="str">
        <f>'Non-Woodland options'!C84</f>
        <v>each</v>
      </c>
      <c r="C175" s="8">
        <f>'Non-Woodland options'!D84</f>
        <v>17</v>
      </c>
      <c r="D175" s="211" t="str">
        <f>IF('Non-Woodland options'!E84="","",'Non-Woodland options'!E84)</f>
        <v>Y</v>
      </c>
      <c r="E175" s="150" t="str">
        <f>IF('Non-Woodland options'!F84="","",'Non-Woodland options'!F84)</f>
        <v/>
      </c>
      <c r="F175" s="211" t="str">
        <f>IF('Non-Woodland options'!G84="","",'Non-Woodland options'!G84)</f>
        <v/>
      </c>
      <c r="G175" s="150" t="str">
        <f>IF('Woodland options'!H175=0,"",'Woodland options'!H175)</f>
        <v/>
      </c>
      <c r="H175" s="22">
        <f>'Non-Woodland options'!I84</f>
        <v>0</v>
      </c>
      <c r="I175" s="9" t="str">
        <f>'Non-Woodland options'!J84</f>
        <v>2 - Non-Woodland Habitats</v>
      </c>
      <c r="J175" s="10" t="str">
        <f>'Non-Woodland options'!K84</f>
        <v>08 - BAP Orchards</v>
      </c>
      <c r="K175" s="11">
        <f>'Non-Woodland options'!L84</f>
        <v>14</v>
      </c>
      <c r="L175" s="213" t="str">
        <f>'Non-Woodland options'!N84</f>
        <v>2.08.14</v>
      </c>
      <c r="M175" s="160">
        <f>'Non-Woodland options'!O84</f>
        <v>327</v>
      </c>
    </row>
    <row r="176" spans="1:13" x14ac:dyDescent="0.25">
      <c r="A176" s="161" t="str">
        <f>'Non-Woodland options'!B85</f>
        <v>2.09 - Heathland habitats</v>
      </c>
      <c r="B176" s="18"/>
      <c r="C176" s="19"/>
      <c r="D176" s="21"/>
      <c r="E176" s="18"/>
      <c r="F176" s="18"/>
      <c r="G176" s="18"/>
      <c r="H176" s="20"/>
      <c r="I176" s="18"/>
      <c r="J176" s="18"/>
      <c r="K176" s="21"/>
      <c r="L176" s="204">
        <f>'Non-Woodland options'!N85</f>
        <v>2.09</v>
      </c>
      <c r="M176" s="162"/>
    </row>
    <row r="177" spans="1:13" x14ac:dyDescent="0.25">
      <c r="A177" s="153" t="str">
        <f>'Non-Woodland options'!B86</f>
        <v xml:space="preserve">Creation of lowland heathland from arable or improved grassland </v>
      </c>
      <c r="B177" s="208" t="str">
        <f>'Non-Woodland options'!C86</f>
        <v>ha</v>
      </c>
      <c r="C177" s="8">
        <f>'Non-Woodland options'!D86</f>
        <v>517</v>
      </c>
      <c r="D177" s="211" t="str">
        <f>IF('Non-Woodland options'!E86="","",'Non-Woodland options'!E86)</f>
        <v/>
      </c>
      <c r="E177" s="150" t="str">
        <f>IF('Non-Woodland options'!F86="","",'Non-Woodland options'!F86)</f>
        <v>Y</v>
      </c>
      <c r="F177" s="211" t="str">
        <f>IF('Non-Woodland options'!G86="","",'Non-Woodland options'!G86)</f>
        <v/>
      </c>
      <c r="G177" s="150" t="str">
        <f>IF('Woodland options'!H177=0,"",'Woodland options'!H177)</f>
        <v/>
      </c>
      <c r="H177" s="22">
        <f>'Non-Woodland options'!I86</f>
        <v>0</v>
      </c>
      <c r="I177" s="9" t="str">
        <f>'Non-Woodland options'!J86</f>
        <v>2 - Non-Woodland Habitats</v>
      </c>
      <c r="J177" s="10" t="str">
        <f>'Non-Woodland options'!K86</f>
        <v>09 - BAP Heathland</v>
      </c>
      <c r="K177" s="11">
        <f>'Non-Woodland options'!L86</f>
        <v>1</v>
      </c>
      <c r="L177" s="213" t="str">
        <f>'Non-Woodland options'!N86</f>
        <v>2.09.01</v>
      </c>
      <c r="M177" s="160">
        <f>'Non-Woodland options'!O86</f>
        <v>248</v>
      </c>
    </row>
    <row r="178" spans="1:13" x14ac:dyDescent="0.25">
      <c r="A178" s="153" t="str">
        <f>'Non-Woodland options'!B87</f>
        <v>Creation of lowland heathland on worked mineral sites</v>
      </c>
      <c r="B178" s="208" t="str">
        <f>'Non-Woodland options'!C87</f>
        <v>ha</v>
      </c>
      <c r="C178" s="8">
        <f>'Non-Woodland options'!D87</f>
        <v>450</v>
      </c>
      <c r="D178" s="211" t="str">
        <f>IF('Non-Woodland options'!E87="","",'Non-Woodland options'!E87)</f>
        <v/>
      </c>
      <c r="E178" s="150" t="str">
        <f>IF('Non-Woodland options'!F87="","",'Non-Woodland options'!F87)</f>
        <v>Y</v>
      </c>
      <c r="F178" s="211" t="str">
        <f>IF('Non-Woodland options'!G87="","",'Non-Woodland options'!G87)</f>
        <v/>
      </c>
      <c r="G178" s="150" t="str">
        <f>IF('Woodland options'!H178=0,"",'Woodland options'!H178)</f>
        <v/>
      </c>
      <c r="H178" s="22">
        <f>'Non-Woodland options'!I87</f>
        <v>0</v>
      </c>
      <c r="I178" s="9" t="str">
        <f>'Non-Woodland options'!J87</f>
        <v>2 - Non-Woodland Habitats</v>
      </c>
      <c r="J178" s="10" t="str">
        <f>'Non-Woodland options'!K87</f>
        <v>09 - BAP Heathland</v>
      </c>
      <c r="K178" s="11">
        <f>'Non-Woodland options'!L87</f>
        <v>2</v>
      </c>
      <c r="L178" s="213" t="str">
        <f>'Non-Woodland options'!N87</f>
        <v>2.09.02</v>
      </c>
      <c r="M178" s="160">
        <f>'Non-Woodland options'!O87</f>
        <v>249</v>
      </c>
    </row>
    <row r="179" spans="1:13" x14ac:dyDescent="0.25">
      <c r="A179" s="153" t="str">
        <f>'Non-Woodland options'!B88</f>
        <v>Restoration of heathland from neglected sites</v>
      </c>
      <c r="B179" s="208" t="str">
        <f>'Non-Woodland options'!C88</f>
        <v>ha</v>
      </c>
      <c r="C179" s="8">
        <f>'Non-Woodland options'!D88</f>
        <v>200</v>
      </c>
      <c r="D179" s="211" t="str">
        <f>IF('Non-Woodland options'!E88="","",'Non-Woodland options'!E88)</f>
        <v/>
      </c>
      <c r="E179" s="150" t="str">
        <f>IF('Non-Woodland options'!F88="","",'Non-Woodland options'!F88)</f>
        <v>Y</v>
      </c>
      <c r="F179" s="211" t="str">
        <f>IF('Non-Woodland options'!G88="","",'Non-Woodland options'!G88)</f>
        <v/>
      </c>
      <c r="G179" s="150" t="str">
        <f>IF('Woodland options'!H179=0,"",'Woodland options'!H179)</f>
        <v/>
      </c>
      <c r="H179" s="22">
        <f>'Non-Woodland options'!I88</f>
        <v>0</v>
      </c>
      <c r="I179" s="9" t="str">
        <f>'Non-Woodland options'!J88</f>
        <v>2 - Non-Woodland Habitats</v>
      </c>
      <c r="J179" s="10" t="str">
        <f>'Non-Woodland options'!K88</f>
        <v>09 - BAP Heathland</v>
      </c>
      <c r="K179" s="11">
        <f>'Non-Woodland options'!L88</f>
        <v>3</v>
      </c>
      <c r="L179" s="213" t="str">
        <f>'Non-Woodland options'!N88</f>
        <v>2.09.03</v>
      </c>
      <c r="M179" s="160">
        <f>'Non-Woodland options'!O88</f>
        <v>247</v>
      </c>
    </row>
    <row r="180" spans="1:13" x14ac:dyDescent="0.25">
      <c r="A180" s="153" t="str">
        <f>'Non-Woodland options'!B89</f>
        <v>Maintenance of lowland heathland</v>
      </c>
      <c r="B180" s="208" t="str">
        <f>'Non-Woodland options'!C89</f>
        <v>ha</v>
      </c>
      <c r="C180" s="8">
        <f>'Non-Woodland options'!D89</f>
        <v>274</v>
      </c>
      <c r="D180" s="211" t="str">
        <f>IF('Non-Woodland options'!E89="","",'Non-Woodland options'!E89)</f>
        <v/>
      </c>
      <c r="E180" s="150" t="str">
        <f>IF('Non-Woodland options'!F89="","",'Non-Woodland options'!F89)</f>
        <v>Y</v>
      </c>
      <c r="F180" s="211" t="str">
        <f>IF('Non-Woodland options'!G89="","",'Non-Woodland options'!G89)</f>
        <v/>
      </c>
      <c r="G180" s="150" t="str">
        <f>IF('Woodland options'!H180=0,"",'Woodland options'!H180)</f>
        <v/>
      </c>
      <c r="H180" s="22">
        <f>'Non-Woodland options'!I89</f>
        <v>0</v>
      </c>
      <c r="I180" s="9" t="str">
        <f>'Non-Woodland options'!J89</f>
        <v>2 - Non-Woodland Habitats</v>
      </c>
      <c r="J180" s="10" t="str">
        <f>'Non-Woodland options'!K89</f>
        <v>09 - BAP Heathland</v>
      </c>
      <c r="K180" s="11">
        <f>'Non-Woodland options'!L89</f>
        <v>4</v>
      </c>
      <c r="L180" s="213" t="str">
        <f>'Non-Woodland options'!N89</f>
        <v>2.09.04</v>
      </c>
      <c r="M180" s="160">
        <f>'Non-Woodland options'!O89</f>
        <v>246</v>
      </c>
    </row>
    <row r="181" spans="1:13" x14ac:dyDescent="0.25">
      <c r="A181" s="161" t="str">
        <f>'Non-Woodland options'!B90</f>
        <v>2.10 - Ponds, reedbeds and other wetlands</v>
      </c>
      <c r="B181" s="18"/>
      <c r="C181" s="19"/>
      <c r="D181" s="21"/>
      <c r="E181" s="18"/>
      <c r="F181" s="18"/>
      <c r="G181" s="18"/>
      <c r="H181" s="20"/>
      <c r="I181" s="18"/>
      <c r="J181" s="18"/>
      <c r="K181" s="21"/>
      <c r="L181" s="204" t="str">
        <f>'Non-Woodland options'!N90</f>
        <v>2.10</v>
      </c>
      <c r="M181" s="162"/>
    </row>
    <row r="182" spans="1:13" x14ac:dyDescent="0.25">
      <c r="A182" s="153" t="str">
        <f>'Non-Woodland options'!B91</f>
        <v>Pond creation (First 100 sq m)</v>
      </c>
      <c r="B182" s="208" t="str">
        <f>'Non-Woodland options'!C91</f>
        <v>per m^2</v>
      </c>
      <c r="C182" s="8">
        <f>'Non-Woodland options'!D91</f>
        <v>5</v>
      </c>
      <c r="D182" s="211" t="str">
        <f>IF('Non-Woodland options'!E91="","",'Non-Woodland options'!E91)</f>
        <v>Y</v>
      </c>
      <c r="E182" s="150" t="str">
        <f>IF('Non-Woodland options'!F91="","",'Non-Woodland options'!F91)</f>
        <v/>
      </c>
      <c r="F182" s="211" t="str">
        <f>IF('Non-Woodland options'!G91="","",'Non-Woodland options'!G91)</f>
        <v/>
      </c>
      <c r="G182" s="150" t="str">
        <f>IF('Woodland options'!H182=0,"",'Woodland options'!H182)</f>
        <v/>
      </c>
      <c r="H182" s="22">
        <f>'Non-Woodland options'!I91</f>
        <v>0</v>
      </c>
      <c r="I182" s="9" t="str">
        <f>'Non-Woodland options'!J91</f>
        <v>2 - Non-Woodland Habitats</v>
      </c>
      <c r="J182" s="10" t="str">
        <f>'Non-Woodland options'!K91</f>
        <v>10 - BAP Wetlands</v>
      </c>
      <c r="K182" s="11">
        <f>'Non-Woodland options'!L91</f>
        <v>1</v>
      </c>
      <c r="L182" s="213" t="str">
        <f>'Non-Woodland options'!N91</f>
        <v>2.10.01</v>
      </c>
      <c r="M182" s="160">
        <f>'Non-Woodland options'!O91</f>
        <v>344</v>
      </c>
    </row>
    <row r="183" spans="1:13" x14ac:dyDescent="0.25">
      <c r="A183" s="153" t="str">
        <f>'Non-Woodland options'!B92</f>
        <v>Pond creation (&gt; 100 sq m)</v>
      </c>
      <c r="B183" s="208" t="str">
        <f>'Non-Woodland options'!C92</f>
        <v>per m^2</v>
      </c>
      <c r="C183" s="8">
        <f>'Non-Woodland options'!D92</f>
        <v>3</v>
      </c>
      <c r="D183" s="211" t="str">
        <f>IF('Non-Woodland options'!E92="","",'Non-Woodland options'!E92)</f>
        <v>Y</v>
      </c>
      <c r="E183" s="150" t="str">
        <f>IF('Non-Woodland options'!F92="","",'Non-Woodland options'!F92)</f>
        <v/>
      </c>
      <c r="F183" s="211" t="str">
        <f>IF('Non-Woodland options'!G92="","",'Non-Woodland options'!G92)</f>
        <v/>
      </c>
      <c r="G183" s="150" t="str">
        <f>IF('Woodland options'!H183=0,"",'Woodland options'!H183)</f>
        <v/>
      </c>
      <c r="H183" s="22">
        <f>'Non-Woodland options'!I92</f>
        <v>0</v>
      </c>
      <c r="I183" s="9" t="str">
        <f>'Non-Woodland options'!J92</f>
        <v>2 - Non-Woodland Habitats</v>
      </c>
      <c r="J183" s="10" t="str">
        <f>'Non-Woodland options'!K92</f>
        <v>10 - BAP Wetlands</v>
      </c>
      <c r="K183" s="11">
        <f>'Non-Woodland options'!L92</f>
        <v>2</v>
      </c>
      <c r="L183" s="213" t="str">
        <f>'Non-Woodland options'!N92</f>
        <v>2.10.02</v>
      </c>
      <c r="M183" s="160">
        <f>'Non-Woodland options'!O92</f>
        <v>345</v>
      </c>
    </row>
    <row r="184" spans="1:13" x14ac:dyDescent="0.25">
      <c r="A184" s="153" t="str">
        <f>'Non-Woodland options'!B93</f>
        <v>Pond restoration (First 100 sq m)</v>
      </c>
      <c r="B184" s="208" t="str">
        <f>'Non-Woodland options'!C93</f>
        <v>per m^2</v>
      </c>
      <c r="C184" s="8">
        <f>'Non-Woodland options'!D93</f>
        <v>3.5</v>
      </c>
      <c r="D184" s="211" t="str">
        <f>IF('Non-Woodland options'!E93="","",'Non-Woodland options'!E93)</f>
        <v>Y</v>
      </c>
      <c r="E184" s="150" t="str">
        <f>IF('Non-Woodland options'!F93="","",'Non-Woodland options'!F93)</f>
        <v/>
      </c>
      <c r="F184" s="211" t="str">
        <f>IF('Non-Woodland options'!G93="","",'Non-Woodland options'!G93)</f>
        <v/>
      </c>
      <c r="G184" s="150" t="str">
        <f>IF('Woodland options'!H184=0,"",'Woodland options'!H184)</f>
        <v/>
      </c>
      <c r="H184" s="22">
        <f>'Non-Woodland options'!I93</f>
        <v>0</v>
      </c>
      <c r="I184" s="9" t="str">
        <f>'Non-Woodland options'!J93</f>
        <v>2 - Non-Woodland Habitats</v>
      </c>
      <c r="J184" s="10" t="str">
        <f>'Non-Woodland options'!K93</f>
        <v>10 - BAP Wetlands</v>
      </c>
      <c r="K184" s="11">
        <f>'Non-Woodland options'!L93</f>
        <v>3</v>
      </c>
      <c r="L184" s="213" t="str">
        <f>'Non-Woodland options'!N93</f>
        <v>2.10.03</v>
      </c>
      <c r="M184" s="160">
        <f>'Non-Woodland options'!O93</f>
        <v>346</v>
      </c>
    </row>
    <row r="185" spans="1:13" x14ac:dyDescent="0.25">
      <c r="A185" s="153" t="str">
        <f>'Non-Woodland options'!B94</f>
        <v>Pond restoration (&gt;100 sq m)</v>
      </c>
      <c r="B185" s="208" t="str">
        <f>'Non-Woodland options'!C94</f>
        <v>per m^2</v>
      </c>
      <c r="C185" s="8">
        <f>'Non-Woodland options'!D94</f>
        <v>1.25</v>
      </c>
      <c r="D185" s="211" t="str">
        <f>IF('Non-Woodland options'!E94="","",'Non-Woodland options'!E94)</f>
        <v>Y</v>
      </c>
      <c r="E185" s="150" t="str">
        <f>IF('Non-Woodland options'!F94="","",'Non-Woodland options'!F94)</f>
        <v/>
      </c>
      <c r="F185" s="211" t="str">
        <f>IF('Non-Woodland options'!G94="","",'Non-Woodland options'!G94)</f>
        <v/>
      </c>
      <c r="G185" s="150" t="str">
        <f>IF('Woodland options'!H185=0,"",'Woodland options'!H185)</f>
        <v/>
      </c>
      <c r="H185" s="22">
        <f>'Non-Woodland options'!I94</f>
        <v>0</v>
      </c>
      <c r="I185" s="9" t="str">
        <f>'Non-Woodland options'!J94</f>
        <v>2 - Non-Woodland Habitats</v>
      </c>
      <c r="J185" s="10" t="str">
        <f>'Non-Woodland options'!K94</f>
        <v>10 - BAP Wetlands</v>
      </c>
      <c r="K185" s="11">
        <f>'Non-Woodland options'!L94</f>
        <v>4</v>
      </c>
      <c r="L185" s="213" t="str">
        <f>'Non-Woodland options'!N94</f>
        <v>2.10.04</v>
      </c>
      <c r="M185" s="160">
        <f>'Non-Woodland options'!O94</f>
        <v>347</v>
      </c>
    </row>
    <row r="186" spans="1:13" x14ac:dyDescent="0.25">
      <c r="A186" s="153" t="str">
        <f>'Non-Woodland options'!B95</f>
        <v>Maintenance of ponds of high wildlife value (&lt;100 sq m)</v>
      </c>
      <c r="B186" s="208" t="str">
        <f>'Non-Woodland options'!C95</f>
        <v>each pond</v>
      </c>
      <c r="C186" s="8">
        <f>'Non-Woodland options'!D95</f>
        <v>103</v>
      </c>
      <c r="D186" s="211" t="str">
        <f>IF('Non-Woodland options'!E95="","",'Non-Woodland options'!E95)</f>
        <v/>
      </c>
      <c r="E186" s="150" t="str">
        <f>IF('Non-Woodland options'!F95="","",'Non-Woodland options'!F95)</f>
        <v>Y</v>
      </c>
      <c r="F186" s="211" t="str">
        <f>IF('Non-Woodland options'!G95="","",'Non-Woodland options'!G95)</f>
        <v/>
      </c>
      <c r="G186" s="150" t="str">
        <f>IF('Woodland options'!H186=0,"",'Woodland options'!H186)</f>
        <v/>
      </c>
      <c r="H186" s="22">
        <f>'Non-Woodland options'!I95</f>
        <v>0</v>
      </c>
      <c r="I186" s="9" t="str">
        <f>'Non-Woodland options'!J95</f>
        <v>2 - Non-Woodland Habitats</v>
      </c>
      <c r="J186" s="10" t="str">
        <f>'Non-Woodland options'!K95</f>
        <v>10 - BAP Wetlands</v>
      </c>
      <c r="K186" s="11">
        <f>'Non-Woodland options'!L95</f>
        <v>5</v>
      </c>
      <c r="L186" s="213" t="str">
        <f>'Non-Woodland options'!N95</f>
        <v>2.10.05</v>
      </c>
      <c r="M186" s="160">
        <f>'Non-Woodland options'!O95</f>
        <v>250</v>
      </c>
    </row>
    <row r="187" spans="1:13" x14ac:dyDescent="0.25">
      <c r="A187" s="153" t="str">
        <f>'Non-Woodland options'!B96</f>
        <v>Maintenance of ponds of high wildlife value (&gt;100 sq m)</v>
      </c>
      <c r="B187" s="208" t="str">
        <f>'Non-Woodland options'!C96</f>
        <v>each pond</v>
      </c>
      <c r="C187" s="8">
        <f>'Non-Woodland options'!D96</f>
        <v>183</v>
      </c>
      <c r="D187" s="211" t="str">
        <f>IF('Non-Woodland options'!E96="","",'Non-Woodland options'!E96)</f>
        <v/>
      </c>
      <c r="E187" s="150" t="str">
        <f>IF('Non-Woodland options'!F96="","",'Non-Woodland options'!F96)</f>
        <v>Y</v>
      </c>
      <c r="F187" s="211" t="str">
        <f>IF('Non-Woodland options'!G96="","",'Non-Woodland options'!G96)</f>
        <v/>
      </c>
      <c r="G187" s="150" t="str">
        <f>IF('Woodland options'!H187=0,"",'Woodland options'!H187)</f>
        <v/>
      </c>
      <c r="H187" s="22">
        <f>'Non-Woodland options'!I96</f>
        <v>0</v>
      </c>
      <c r="I187" s="9" t="str">
        <f>'Non-Woodland options'!J96</f>
        <v>2 - Non-Woodland Habitats</v>
      </c>
      <c r="J187" s="10" t="str">
        <f>'Non-Woodland options'!K96</f>
        <v>10 - BAP Wetlands</v>
      </c>
      <c r="K187" s="11">
        <f>'Non-Woodland options'!L96</f>
        <v>6</v>
      </c>
      <c r="L187" s="213" t="str">
        <f>'Non-Woodland options'!N96</f>
        <v>2.10.06</v>
      </c>
      <c r="M187" s="160">
        <f>'Non-Woodland options'!O96</f>
        <v>251</v>
      </c>
    </row>
    <row r="188" spans="1:13" x14ac:dyDescent="0.25">
      <c r="A188" s="153" t="str">
        <f>'Non-Woodland options'!B97</f>
        <v>Scrape creation (First 100sq m)</v>
      </c>
      <c r="B188" s="208" t="str">
        <f>'Non-Woodland options'!C97</f>
        <v>per m^2</v>
      </c>
      <c r="C188" s="8">
        <f>'Non-Woodland options'!D97</f>
        <v>3.5</v>
      </c>
      <c r="D188" s="211" t="str">
        <f>IF('Non-Woodland options'!E97="","",'Non-Woodland options'!E97)</f>
        <v>Y</v>
      </c>
      <c r="E188" s="150" t="str">
        <f>IF('Non-Woodland options'!F97="","",'Non-Woodland options'!F97)</f>
        <v/>
      </c>
      <c r="F188" s="211" t="str">
        <f>IF('Non-Woodland options'!G97="","",'Non-Woodland options'!G97)</f>
        <v/>
      </c>
      <c r="G188" s="150" t="str">
        <f>IF('Woodland options'!H188=0,"",'Woodland options'!H188)</f>
        <v/>
      </c>
      <c r="H188" s="22">
        <f>'Non-Woodland options'!I97</f>
        <v>0</v>
      </c>
      <c r="I188" s="9" t="str">
        <f>'Non-Woodland options'!J97</f>
        <v>2 - Non-Woodland Habitats</v>
      </c>
      <c r="J188" s="10" t="str">
        <f>'Non-Woodland options'!K97</f>
        <v>10 - BAP Wetlands</v>
      </c>
      <c r="K188" s="11">
        <f>'Non-Woodland options'!L97</f>
        <v>7</v>
      </c>
      <c r="L188" s="213" t="str">
        <f>'Non-Woodland options'!N97</f>
        <v>2.10.07</v>
      </c>
      <c r="M188" s="160">
        <f>'Non-Woodland options'!O97</f>
        <v>340</v>
      </c>
    </row>
    <row r="189" spans="1:13" x14ac:dyDescent="0.25">
      <c r="A189" s="153" t="str">
        <f>'Non-Woodland options'!B98</f>
        <v>Scrape creation (&gt; 100sq m)</v>
      </c>
      <c r="B189" s="208" t="str">
        <f>'Non-Woodland options'!C98</f>
        <v>per m^2</v>
      </c>
      <c r="C189" s="8">
        <f>'Non-Woodland options'!D98</f>
        <v>2.75</v>
      </c>
      <c r="D189" s="211" t="str">
        <f>IF('Non-Woodland options'!E98="","",'Non-Woodland options'!E98)</f>
        <v>Y</v>
      </c>
      <c r="E189" s="150" t="str">
        <f>IF('Non-Woodland options'!F98="","",'Non-Woodland options'!F98)</f>
        <v/>
      </c>
      <c r="F189" s="211" t="str">
        <f>IF('Non-Woodland options'!G98="","",'Non-Woodland options'!G98)</f>
        <v/>
      </c>
      <c r="G189" s="150" t="str">
        <f>IF('Woodland options'!H189=0,"",'Woodland options'!H189)</f>
        <v/>
      </c>
      <c r="H189" s="22">
        <f>'Non-Woodland options'!I98</f>
        <v>0</v>
      </c>
      <c r="I189" s="9" t="str">
        <f>'Non-Woodland options'!J98</f>
        <v>2 - Non-Woodland Habitats</v>
      </c>
      <c r="J189" s="10" t="str">
        <f>'Non-Woodland options'!K98</f>
        <v>10 - BAP Wetlands</v>
      </c>
      <c r="K189" s="11">
        <f>'Non-Woodland options'!L98</f>
        <v>8</v>
      </c>
      <c r="L189" s="213" t="str">
        <f>'Non-Woodland options'!N98</f>
        <v>2.10.08</v>
      </c>
      <c r="M189" s="160">
        <f>'Non-Woodland options'!O98</f>
        <v>341</v>
      </c>
    </row>
    <row r="190" spans="1:13" x14ac:dyDescent="0.25">
      <c r="A190" s="149" t="str">
        <f>'Non-Woodland options'!B99</f>
        <v>Planting of Aquatic Marginals</v>
      </c>
      <c r="B190" s="207" t="str">
        <f>'Non-Woodland options'!C99</f>
        <v>Bulb Pack (50)</v>
      </c>
      <c r="C190" s="7">
        <f>'Non-Woodland options'!D99</f>
        <v>100</v>
      </c>
      <c r="D190" s="211" t="str">
        <f>IF('Non-Woodland options'!E99="","",'Non-Woodland options'!E99)</f>
        <v>Y</v>
      </c>
      <c r="E190" s="150" t="str">
        <f>IF('Non-Woodland options'!F99="","",'Non-Woodland options'!F99)</f>
        <v/>
      </c>
      <c r="F190" s="211" t="str">
        <f>IF('Non-Woodland options'!G99="","",'Non-Woodland options'!G99)</f>
        <v/>
      </c>
      <c r="G190" s="150" t="str">
        <f>IF('Woodland options'!H190=0,"",'Woodland options'!H190)</f>
        <v/>
      </c>
      <c r="H190" s="22">
        <f>'Non-Woodland options'!I99</f>
        <v>0</v>
      </c>
      <c r="I190" s="9" t="str">
        <f>'Non-Woodland options'!J99</f>
        <v>2 - Non-Woodland Habitats</v>
      </c>
      <c r="J190" s="10" t="str">
        <f>'Non-Woodland options'!K99</f>
        <v>10 - BAP Wetlands</v>
      </c>
      <c r="K190" s="11">
        <f>'Non-Woodland options'!L99</f>
        <v>9</v>
      </c>
      <c r="L190" s="213" t="str">
        <f>'Non-Woodland options'!N99</f>
        <v>2.10.09</v>
      </c>
      <c r="M190" s="160">
        <f>'Non-Woodland options'!O99</f>
        <v>103</v>
      </c>
    </row>
    <row r="191" spans="1:13" x14ac:dyDescent="0.25">
      <c r="A191" s="153" t="str">
        <f>'Non-Woodland options'!B100</f>
        <v>Creation of reedbeds</v>
      </c>
      <c r="B191" s="208" t="str">
        <f>'Non-Woodland options'!C100</f>
        <v>ha</v>
      </c>
      <c r="C191" s="8">
        <f>'Non-Woodland options'!D100</f>
        <v>380</v>
      </c>
      <c r="D191" s="211" t="str">
        <f>IF('Non-Woodland options'!E100="","",'Non-Woodland options'!E100)</f>
        <v/>
      </c>
      <c r="E191" s="150" t="str">
        <f>IF('Non-Woodland options'!F100="","",'Non-Woodland options'!F100)</f>
        <v>Y</v>
      </c>
      <c r="F191" s="211" t="str">
        <f>IF('Non-Woodland options'!G100="","",'Non-Woodland options'!G100)</f>
        <v/>
      </c>
      <c r="G191" s="150" t="str">
        <f>IF('Woodland options'!H191=0,"",'Woodland options'!H191)</f>
        <v/>
      </c>
      <c r="H191" s="22">
        <f>'Non-Woodland options'!I100</f>
        <v>0</v>
      </c>
      <c r="I191" s="9" t="str">
        <f>'Non-Woodland options'!J100</f>
        <v>2 - Non-Woodland Habitats</v>
      </c>
      <c r="J191" s="10" t="str">
        <f>'Non-Woodland options'!K100</f>
        <v>10 - BAP Wetlands</v>
      </c>
      <c r="K191" s="11">
        <f>'Non-Woodland options'!L100</f>
        <v>11</v>
      </c>
      <c r="L191" s="213" t="str">
        <f>'Non-Woodland options'!N100</f>
        <v>2.10.11</v>
      </c>
      <c r="M191" s="160">
        <f>'Non-Woodland options'!O100</f>
        <v>254</v>
      </c>
    </row>
    <row r="192" spans="1:13" x14ac:dyDescent="0.25">
      <c r="A192" s="153" t="str">
        <f>'Non-Woodland options'!B101</f>
        <v>Restoration of reedbeds</v>
      </c>
      <c r="B192" s="208" t="str">
        <f>'Non-Woodland options'!C101</f>
        <v>ha</v>
      </c>
      <c r="C192" s="8">
        <f>'Non-Woodland options'!D101</f>
        <v>60</v>
      </c>
      <c r="D192" s="211" t="str">
        <f>IF('Non-Woodland options'!E101="","",'Non-Woodland options'!E101)</f>
        <v/>
      </c>
      <c r="E192" s="150" t="str">
        <f>IF('Non-Woodland options'!F101="","",'Non-Woodland options'!F101)</f>
        <v>Y</v>
      </c>
      <c r="F192" s="211" t="str">
        <f>IF('Non-Woodland options'!G101="","",'Non-Woodland options'!G101)</f>
        <v/>
      </c>
      <c r="G192" s="150" t="str">
        <f>IF('Woodland options'!H192=0,"",'Woodland options'!H192)</f>
        <v/>
      </c>
      <c r="H192" s="22">
        <f>'Non-Woodland options'!I101</f>
        <v>0</v>
      </c>
      <c r="I192" s="9" t="str">
        <f>'Non-Woodland options'!J101</f>
        <v>2 - Non-Woodland Habitats</v>
      </c>
      <c r="J192" s="10" t="str">
        <f>'Non-Woodland options'!K101</f>
        <v>10 - BAP Wetlands</v>
      </c>
      <c r="K192" s="11">
        <f>'Non-Woodland options'!L101</f>
        <v>12</v>
      </c>
      <c r="L192" s="213" t="str">
        <f>'Non-Woodland options'!N101</f>
        <v>2.10.12</v>
      </c>
      <c r="M192" s="160">
        <f>'Non-Woodland options'!O101</f>
        <v>253</v>
      </c>
    </row>
    <row r="193" spans="1:13" x14ac:dyDescent="0.25">
      <c r="A193" s="153" t="str">
        <f>'Non-Woodland options'!B102</f>
        <v>Maintenance of reedbeds</v>
      </c>
      <c r="B193" s="208" t="str">
        <f>'Non-Woodland options'!C102</f>
        <v>ha</v>
      </c>
      <c r="C193" s="8">
        <f>'Non-Woodland options'!D102</f>
        <v>78</v>
      </c>
      <c r="D193" s="211" t="str">
        <f>IF('Non-Woodland options'!E102="","",'Non-Woodland options'!E102)</f>
        <v/>
      </c>
      <c r="E193" s="150" t="str">
        <f>IF('Non-Woodland options'!F102="","",'Non-Woodland options'!F102)</f>
        <v>Y</v>
      </c>
      <c r="F193" s="211" t="str">
        <f>IF('Non-Woodland options'!G102="","",'Non-Woodland options'!G102)</f>
        <v/>
      </c>
      <c r="G193" s="150" t="str">
        <f>IF('Woodland options'!H193=0,"",'Woodland options'!H193)</f>
        <v/>
      </c>
      <c r="H193" s="22">
        <f>'Non-Woodland options'!I102</f>
        <v>0</v>
      </c>
      <c r="I193" s="9" t="str">
        <f>'Non-Woodland options'!J102</f>
        <v>2 - Non-Woodland Habitats</v>
      </c>
      <c r="J193" s="10" t="str">
        <f>'Non-Woodland options'!K102</f>
        <v>10 - BAP Wetlands</v>
      </c>
      <c r="K193" s="11">
        <f>'Non-Woodland options'!L102</f>
        <v>13</v>
      </c>
      <c r="L193" s="213" t="str">
        <f>'Non-Woodland options'!N102</f>
        <v>2.10.13</v>
      </c>
      <c r="M193" s="160">
        <f>'Non-Woodland options'!O102</f>
        <v>252</v>
      </c>
    </row>
    <row r="194" spans="1:13" x14ac:dyDescent="0.25">
      <c r="A194" s="161" t="str">
        <f>'Non-Woodland options'!B103</f>
        <v>2.11 - Priority species</v>
      </c>
      <c r="B194" s="18"/>
      <c r="C194" s="19"/>
      <c r="D194" s="21"/>
      <c r="E194" s="18"/>
      <c r="F194" s="18"/>
      <c r="G194" s="18"/>
      <c r="H194" s="20"/>
      <c r="I194" s="18"/>
      <c r="J194" s="18"/>
      <c r="K194" s="21"/>
      <c r="L194" s="204">
        <f>'Non-Woodland options'!N103</f>
        <v>2.11</v>
      </c>
      <c r="M194" s="162"/>
    </row>
    <row r="195" spans="1:13" x14ac:dyDescent="0.25">
      <c r="A195" s="153" t="str">
        <f>'Non-Woodland options'!B104</f>
        <v>Bat or bird box</v>
      </c>
      <c r="B195" s="208" t="str">
        <f>'Non-Woodland options'!C104</f>
        <v>each</v>
      </c>
      <c r="C195" s="8">
        <f>'Non-Woodland options'!D104</f>
        <v>28.5</v>
      </c>
      <c r="D195" s="211" t="str">
        <f>IF('Non-Woodland options'!E104="","",'Non-Woodland options'!E104)</f>
        <v>Y</v>
      </c>
      <c r="E195" s="150" t="str">
        <f>IF('Non-Woodland options'!F104="","",'Non-Woodland options'!F104)</f>
        <v/>
      </c>
      <c r="F195" s="211" t="str">
        <f>IF('Non-Woodland options'!G104="","",'Non-Woodland options'!G104)</f>
        <v/>
      </c>
      <c r="G195" s="150" t="str">
        <f>IF('Woodland options'!H195=0,"",'Woodland options'!H195)</f>
        <v/>
      </c>
      <c r="H195" s="22">
        <f>'Non-Woodland options'!I104</f>
        <v>0</v>
      </c>
      <c r="I195" s="9" t="str">
        <f>'Non-Woodland options'!J104</f>
        <v>2 - Non-Woodland Habitats</v>
      </c>
      <c r="J195" s="10" t="str">
        <f>'Non-Woodland options'!K104</f>
        <v>11 - BAP Priority Species</v>
      </c>
      <c r="K195" s="11">
        <f>'Non-Woodland options'!L104</f>
        <v>1</v>
      </c>
      <c r="L195" s="213" t="str">
        <f>'Non-Woodland options'!N104</f>
        <v>2.11.01</v>
      </c>
      <c r="M195" s="160">
        <f>'Non-Woodland options'!O104</f>
        <v>368</v>
      </c>
    </row>
    <row r="196" spans="1:13" x14ac:dyDescent="0.25">
      <c r="A196" s="149" t="str">
        <f>'Non-Woodland options'!B105</f>
        <v>Owl Box</v>
      </c>
      <c r="B196" s="207" t="str">
        <f>'Non-Woodland options'!C105</f>
        <v>each</v>
      </c>
      <c r="C196" s="7">
        <f>'Non-Woodland options'!D105</f>
        <v>50</v>
      </c>
      <c r="D196" s="211" t="str">
        <f>IF('Non-Woodland options'!E105="","",'Non-Woodland options'!E105)</f>
        <v>Y</v>
      </c>
      <c r="E196" s="150" t="str">
        <f>IF('Non-Woodland options'!F105="","",'Non-Woodland options'!F105)</f>
        <v/>
      </c>
      <c r="F196" s="211" t="str">
        <f>IF('Non-Woodland options'!G105="","",'Non-Woodland options'!G105)</f>
        <v/>
      </c>
      <c r="G196" s="150" t="str">
        <f>IF('Woodland options'!H196=0,"",'Woodland options'!H196)</f>
        <v/>
      </c>
      <c r="H196" s="22">
        <f>'Non-Woodland options'!I105</f>
        <v>0</v>
      </c>
      <c r="I196" s="9" t="str">
        <f>'Non-Woodland options'!J105</f>
        <v>2 - Non-Woodland Habitats</v>
      </c>
      <c r="J196" s="10" t="str">
        <f>'Non-Woodland options'!K105</f>
        <v>11 - BAP Priority Species</v>
      </c>
      <c r="K196" s="11">
        <f>'Non-Woodland options'!L105</f>
        <v>2</v>
      </c>
      <c r="L196" s="213" t="str">
        <f>'Non-Woodland options'!N105</f>
        <v>2.11.02</v>
      </c>
      <c r="M196" s="160">
        <f>'Non-Woodland options'!O105</f>
        <v>97</v>
      </c>
    </row>
    <row r="197" spans="1:13" x14ac:dyDescent="0.25">
      <c r="A197" s="149" t="str">
        <f>'Non-Woodland options'!B106</f>
        <v>Raptor Posts</v>
      </c>
      <c r="B197" s="207" t="str">
        <f>'Non-Woodland options'!C106</f>
        <v>each</v>
      </c>
      <c r="C197" s="7">
        <f>'Non-Woodland options'!D106</f>
        <v>20</v>
      </c>
      <c r="D197" s="211" t="str">
        <f>IF('Non-Woodland options'!E106="","",'Non-Woodland options'!E106)</f>
        <v>Y</v>
      </c>
      <c r="E197" s="150" t="str">
        <f>IF('Non-Woodland options'!F106="","",'Non-Woodland options'!F106)</f>
        <v/>
      </c>
      <c r="F197" s="211" t="str">
        <f>IF('Non-Woodland options'!G106="","",'Non-Woodland options'!G106)</f>
        <v/>
      </c>
      <c r="G197" s="150" t="str">
        <f>IF('Woodland options'!H197=0,"",'Woodland options'!H197)</f>
        <v/>
      </c>
      <c r="H197" s="22">
        <f>'Non-Woodland options'!I106</f>
        <v>0</v>
      </c>
      <c r="I197" s="9" t="str">
        <f>'Non-Woodland options'!J106</f>
        <v>2 - Non-Woodland Habitats</v>
      </c>
      <c r="J197" s="10" t="str">
        <f>'Non-Woodland options'!K106</f>
        <v>11 - BAP Priority Species</v>
      </c>
      <c r="K197" s="11">
        <f>'Non-Woodland options'!L106</f>
        <v>3</v>
      </c>
      <c r="L197" s="213" t="str">
        <f>'Non-Woodland options'!N106</f>
        <v>2.11.03</v>
      </c>
      <c r="M197" s="160">
        <f>'Non-Woodland options'!O106</f>
        <v>96</v>
      </c>
    </row>
    <row r="198" spans="1:13" x14ac:dyDescent="0.25">
      <c r="A198" s="149" t="str">
        <f>'Non-Woodland options'!B107</f>
        <v>Adder Hibernaculum</v>
      </c>
      <c r="B198" s="207" t="str">
        <f>'Non-Woodland options'!C107</f>
        <v>each</v>
      </c>
      <c r="C198" s="7">
        <f>'Non-Woodland options'!D107</f>
        <v>200</v>
      </c>
      <c r="D198" s="211" t="str">
        <f>IF('Non-Woodland options'!E107="","",'Non-Woodland options'!E107)</f>
        <v>Y</v>
      </c>
      <c r="E198" s="150" t="str">
        <f>IF('Non-Woodland options'!F107="","",'Non-Woodland options'!F107)</f>
        <v/>
      </c>
      <c r="F198" s="211" t="str">
        <f>IF('Non-Woodland options'!G107="","",'Non-Woodland options'!G107)</f>
        <v/>
      </c>
      <c r="G198" s="150" t="str">
        <f>IF('Woodland options'!H198=0,"",'Woodland options'!H198)</f>
        <v/>
      </c>
      <c r="H198" s="22">
        <f>'Non-Woodland options'!I107</f>
        <v>0</v>
      </c>
      <c r="I198" s="9" t="str">
        <f>'Non-Woodland options'!J107</f>
        <v>2 - Non-Woodland Habitats</v>
      </c>
      <c r="J198" s="10" t="str">
        <f>'Non-Woodland options'!K107</f>
        <v>11 - BAP Priority Species</v>
      </c>
      <c r="K198" s="11">
        <f>'Non-Woodland options'!L107</f>
        <v>4</v>
      </c>
      <c r="L198" s="213" t="str">
        <f>'Non-Woodland options'!N107</f>
        <v>2.11.04</v>
      </c>
      <c r="M198" s="160">
        <f>'Non-Woodland options'!O107</f>
        <v>98</v>
      </c>
    </row>
    <row r="199" spans="1:13" x14ac:dyDescent="0.25">
      <c r="A199" s="149" t="str">
        <f>'Non-Woodland options'!B108</f>
        <v>Bird hide (wooden sleeper construction)</v>
      </c>
      <c r="B199" s="207" t="str">
        <f>'Non-Woodland options'!C108</f>
        <v>each</v>
      </c>
      <c r="C199" s="7">
        <f>'Non-Woodland options'!D108</f>
        <v>500</v>
      </c>
      <c r="D199" s="211" t="str">
        <f>IF('Non-Woodland options'!E108="","",'Non-Woodland options'!E108)</f>
        <v>Y</v>
      </c>
      <c r="E199" s="150" t="str">
        <f>IF('Non-Woodland options'!F108="","",'Non-Woodland options'!F108)</f>
        <v/>
      </c>
      <c r="F199" s="211" t="str">
        <f>IF('Non-Woodland options'!G108="","",'Non-Woodland options'!G108)</f>
        <v/>
      </c>
      <c r="G199" s="150" t="str">
        <f>IF('Woodland options'!H199=0,"",'Woodland options'!H199)</f>
        <v/>
      </c>
      <c r="H199" s="22">
        <f>'Non-Woodland options'!I108</f>
        <v>0</v>
      </c>
      <c r="I199" s="9" t="str">
        <f>'Non-Woodland options'!J108</f>
        <v>2 - Non-Woodland Habitats</v>
      </c>
      <c r="J199" s="10" t="str">
        <f>'Non-Woodland options'!K108</f>
        <v>11 - BAP Priority Species</v>
      </c>
      <c r="K199" s="11">
        <f>'Non-Woodland options'!L108</f>
        <v>4</v>
      </c>
      <c r="L199" s="213" t="str">
        <f>'Non-Woodland options'!N108</f>
        <v>2.11.04</v>
      </c>
      <c r="M199" s="160">
        <f>'Non-Woodland options'!O108</f>
        <v>101</v>
      </c>
    </row>
    <row r="200" spans="1:13" x14ac:dyDescent="0.25">
      <c r="A200" s="153" t="str">
        <f>'Non-Woodland options'!B109</f>
        <v>Bird strike marker</v>
      </c>
      <c r="B200" s="208" t="str">
        <f>'Non-Woodland options'!C109</f>
        <v>each</v>
      </c>
      <c r="C200" s="8">
        <f>'Non-Woodland options'!D109</f>
        <v>1.5</v>
      </c>
      <c r="D200" s="211" t="str">
        <f>IF('Non-Woodland options'!E109="","",'Non-Woodland options'!E109)</f>
        <v>Y</v>
      </c>
      <c r="E200" s="150" t="str">
        <f>IF('Non-Woodland options'!F109="","",'Non-Woodland options'!F109)</f>
        <v/>
      </c>
      <c r="F200" s="211" t="str">
        <f>IF('Non-Woodland options'!G109="","",'Non-Woodland options'!G109)</f>
        <v/>
      </c>
      <c r="G200" s="150" t="str">
        <f>IF('Woodland options'!H200=0,"",'Woodland options'!H200)</f>
        <v/>
      </c>
      <c r="H200" s="22">
        <f>'Non-Woodland options'!I109</f>
        <v>0</v>
      </c>
      <c r="I200" s="9" t="str">
        <f>'Non-Woodland options'!J109</f>
        <v>2 - Non-Woodland Habitats</v>
      </c>
      <c r="J200" s="10" t="str">
        <f>'Non-Woodland options'!K109</f>
        <v>11 - BAP Priority Species</v>
      </c>
      <c r="K200" s="11">
        <f>'Non-Woodland options'!L109</f>
        <v>5</v>
      </c>
      <c r="L200" s="213" t="str">
        <f>'Non-Woodland options'!N109</f>
        <v>2.11.05</v>
      </c>
      <c r="M200" s="160">
        <f>'Non-Woodland options'!O109</f>
        <v>369</v>
      </c>
    </row>
    <row r="201" spans="1:13" x14ac:dyDescent="0.25">
      <c r="A201" s="149" t="str">
        <f>'Non-Woodland options'!B110</f>
        <v>Badger gate</v>
      </c>
      <c r="B201" s="207" t="str">
        <f>'Non-Woodland options'!C110</f>
        <v>each</v>
      </c>
      <c r="C201" s="7">
        <f>'Non-Woodland options'!D110</f>
        <v>60</v>
      </c>
      <c r="D201" s="211" t="str">
        <f>IF('Non-Woodland options'!E110="","",'Non-Woodland options'!E110)</f>
        <v>Y</v>
      </c>
      <c r="E201" s="150" t="str">
        <f>IF('Non-Woodland options'!F110="","",'Non-Woodland options'!F110)</f>
        <v/>
      </c>
      <c r="F201" s="211" t="str">
        <f>IF('Non-Woodland options'!G110="","",'Non-Woodland options'!G110)</f>
        <v/>
      </c>
      <c r="G201" s="150" t="str">
        <f>IF('Woodland options'!H201=0,"",'Woodland options'!H201)</f>
        <v/>
      </c>
      <c r="H201" s="22">
        <f>'Non-Woodland options'!I110</f>
        <v>0</v>
      </c>
      <c r="I201" s="9" t="str">
        <f>'Non-Woodland options'!J110</f>
        <v>2 - Non-Woodland Habitats</v>
      </c>
      <c r="J201" s="10" t="str">
        <f>'Non-Woodland options'!K110</f>
        <v>11 - BAP Priority Species</v>
      </c>
      <c r="K201" s="11">
        <f>'Non-Woodland options'!L110</f>
        <v>7</v>
      </c>
      <c r="L201" s="213" t="str">
        <f>'Non-Woodland options'!N110</f>
        <v>2.11.07</v>
      </c>
      <c r="M201" s="160">
        <f>'Non-Woodland options'!O110</f>
        <v>46</v>
      </c>
    </row>
    <row r="202" spans="1:13" x14ac:dyDescent="0.25">
      <c r="A202" s="149" t="str">
        <f>'Non-Woodland options'!B111</f>
        <v>Native Black Poplar (additional supply costs)</v>
      </c>
      <c r="B202" s="207" t="str">
        <f>'Non-Woodland options'!C111</f>
        <v>each</v>
      </c>
      <c r="C202" s="7">
        <f>'Non-Woodland options'!D111</f>
        <v>10</v>
      </c>
      <c r="D202" s="211" t="str">
        <f>IF('Non-Woodland options'!E111="","",'Non-Woodland options'!E111)</f>
        <v>Y</v>
      </c>
      <c r="E202" s="150" t="str">
        <f>IF('Non-Woodland options'!F111="","",'Non-Woodland options'!F111)</f>
        <v/>
      </c>
      <c r="F202" s="211" t="str">
        <f>IF('Non-Woodland options'!G111="","",'Non-Woodland options'!G111)</f>
        <v/>
      </c>
      <c r="G202" s="150" t="str">
        <f>IF('Woodland options'!H202=0,"",'Woodland options'!H202)</f>
        <v/>
      </c>
      <c r="H202" s="22">
        <f>'Non-Woodland options'!I111</f>
        <v>0</v>
      </c>
      <c r="I202" s="9" t="str">
        <f>'Non-Woodland options'!J111</f>
        <v>2 - Non-Woodland Habitats</v>
      </c>
      <c r="J202" s="10" t="str">
        <f>'Non-Woodland options'!K111</f>
        <v>11 - BAP Priority Species</v>
      </c>
      <c r="K202" s="11">
        <f>'Non-Woodland options'!L111</f>
        <v>8</v>
      </c>
      <c r="L202" s="213" t="str">
        <f>'Non-Woodland options'!N111</f>
        <v>2.11.08</v>
      </c>
      <c r="M202" s="160">
        <f>'Non-Woodland options'!O111</f>
        <v>99</v>
      </c>
    </row>
    <row r="203" spans="1:13" x14ac:dyDescent="0.25">
      <c r="A203" s="149" t="str">
        <f>'Non-Woodland options'!B112</f>
        <v>Supply and planting of Bluebell bulbs</v>
      </c>
      <c r="B203" s="207" t="str">
        <f>'Non-Woodland options'!C112</f>
        <v>per1000</v>
      </c>
      <c r="C203" s="7">
        <f>'Non-Woodland options'!D112</f>
        <v>200</v>
      </c>
      <c r="D203" s="211" t="str">
        <f>IF('Non-Woodland options'!E112="","",'Non-Woodland options'!E112)</f>
        <v>y</v>
      </c>
      <c r="E203" s="150" t="str">
        <f>IF('Non-Woodland options'!F112="","",'Non-Woodland options'!F112)</f>
        <v/>
      </c>
      <c r="F203" s="211" t="str">
        <f>IF('Non-Woodland options'!G112="","",'Non-Woodland options'!G112)</f>
        <v/>
      </c>
      <c r="G203" s="150" t="str">
        <f>IF('Woodland options'!H203=0,"",'Woodland options'!H203)</f>
        <v/>
      </c>
      <c r="H203" s="22">
        <f>'Non-Woodland options'!I112</f>
        <v>0</v>
      </c>
      <c r="I203" s="9" t="str">
        <f>'Non-Woodland options'!J112</f>
        <v>3 - Non-Woodland Habitats</v>
      </c>
      <c r="J203" s="10" t="str">
        <f>'Non-Woodland options'!K112</f>
        <v>12 - BAP Priority Species</v>
      </c>
      <c r="K203" s="11">
        <f>'Non-Woodland options'!L112</f>
        <v>9</v>
      </c>
      <c r="L203" s="213" t="str">
        <f>'Non-Woodland options'!N112</f>
        <v>3.12.09</v>
      </c>
      <c r="M203" s="160">
        <f>'Non-Woodland options'!O112</f>
        <v>93</v>
      </c>
    </row>
    <row r="204" spans="1:13" x14ac:dyDescent="0.25">
      <c r="A204" s="153" t="str">
        <f>'Non-Woodland options'!B113</f>
        <v>Otter holt - log construction</v>
      </c>
      <c r="B204" s="208" t="str">
        <f>'Non-Woodland options'!C113</f>
        <v>each</v>
      </c>
      <c r="C204" s="8">
        <f>'Non-Woodland options'!D113</f>
        <v>300</v>
      </c>
      <c r="D204" s="211" t="str">
        <f>IF('Non-Woodland options'!E113="","",'Non-Woodland options'!E113)</f>
        <v>Y</v>
      </c>
      <c r="E204" s="150" t="str">
        <f>IF('Non-Woodland options'!F113="","",'Non-Woodland options'!F113)</f>
        <v/>
      </c>
      <c r="F204" s="211" t="str">
        <f>IF('Non-Woodland options'!G113="","",'Non-Woodland options'!G113)</f>
        <v/>
      </c>
      <c r="G204" s="150" t="str">
        <f>IF('Woodland options'!H204=0,"",'Woodland options'!H204)</f>
        <v/>
      </c>
      <c r="H204" s="22">
        <f>'Non-Woodland options'!I113</f>
        <v>0</v>
      </c>
      <c r="I204" s="9" t="str">
        <f>'Non-Woodland options'!J113</f>
        <v>2 - Non-Woodland Habitats</v>
      </c>
      <c r="J204" s="10" t="str">
        <f>'Non-Woodland options'!K113</f>
        <v>11 - BAP Priority Species</v>
      </c>
      <c r="K204" s="11">
        <f>'Non-Woodland options'!L113</f>
        <v>10</v>
      </c>
      <c r="L204" s="213" t="str">
        <f>'Non-Woodland options'!N113</f>
        <v>2.11.10</v>
      </c>
      <c r="M204" s="160">
        <f>'Non-Woodland options'!O113</f>
        <v>365</v>
      </c>
    </row>
    <row r="205" spans="1:13" x14ac:dyDescent="0.25">
      <c r="A205" s="153" t="str">
        <f>'Non-Woodland options'!B114</f>
        <v>Otter holt - concrete pipe and chamber construction</v>
      </c>
      <c r="B205" s="208" t="str">
        <f>'Non-Woodland options'!C114</f>
        <v>each</v>
      </c>
      <c r="C205" s="8">
        <f>'Non-Woodland options'!D114</f>
        <v>500</v>
      </c>
      <c r="D205" s="211" t="str">
        <f>IF('Non-Woodland options'!E114="","",'Non-Woodland options'!E114)</f>
        <v>Y</v>
      </c>
      <c r="E205" s="150" t="str">
        <f>IF('Non-Woodland options'!F114="","",'Non-Woodland options'!F114)</f>
        <v/>
      </c>
      <c r="F205" s="211" t="str">
        <f>IF('Non-Woodland options'!G114="","",'Non-Woodland options'!G114)</f>
        <v/>
      </c>
      <c r="G205" s="150" t="str">
        <f>IF('Woodland options'!H205=0,"",'Woodland options'!H205)</f>
        <v/>
      </c>
      <c r="H205" s="22">
        <f>'Non-Woodland options'!I114</f>
        <v>0</v>
      </c>
      <c r="I205" s="9" t="str">
        <f>'Non-Woodland options'!J114</f>
        <v>2 - Non-Woodland Habitats</v>
      </c>
      <c r="J205" s="10" t="str">
        <f>'Non-Woodland options'!K114</f>
        <v>11 - BAP Priority Species</v>
      </c>
      <c r="K205" s="11">
        <f>'Non-Woodland options'!L114</f>
        <v>11</v>
      </c>
      <c r="L205" s="213" t="str">
        <f>'Non-Woodland options'!N114</f>
        <v>2.11.11</v>
      </c>
      <c r="M205" s="160">
        <f>'Non-Woodland options'!O114</f>
        <v>367</v>
      </c>
    </row>
    <row r="206" spans="1:13" x14ac:dyDescent="0.25">
      <c r="A206" s="153" t="str">
        <f>'Non-Woodland options'!B115</f>
        <v>Small mammal boxes</v>
      </c>
      <c r="B206" s="208" t="str">
        <f>'Non-Woodland options'!C115</f>
        <v>each</v>
      </c>
      <c r="C206" s="8">
        <f>'Non-Woodland options'!D115</f>
        <v>28.5</v>
      </c>
      <c r="D206" s="211" t="str">
        <f>IF('Non-Woodland options'!E115="","",'Non-Woodland options'!E115)</f>
        <v>Y</v>
      </c>
      <c r="E206" s="150" t="str">
        <f>IF('Non-Woodland options'!F115="","",'Non-Woodland options'!F115)</f>
        <v/>
      </c>
      <c r="F206" s="211" t="str">
        <f>IF('Non-Woodland options'!G115="","",'Non-Woodland options'!G115)</f>
        <v/>
      </c>
      <c r="G206" s="150" t="str">
        <f>IF('Woodland options'!H206=0,"",'Woodland options'!H206)</f>
        <v/>
      </c>
      <c r="H206" s="22">
        <f>'Non-Woodland options'!I115</f>
        <v>0</v>
      </c>
      <c r="I206" s="9" t="str">
        <f>'Non-Woodland options'!J115</f>
        <v>2 - Non-Woodland Habitats</v>
      </c>
      <c r="J206" s="10" t="str">
        <f>'Non-Woodland options'!K115</f>
        <v>11 - BAP Priority Species</v>
      </c>
      <c r="K206" s="11">
        <f>'Non-Woodland options'!L115</f>
        <v>12</v>
      </c>
      <c r="L206" s="213" t="str">
        <f>'Non-Woodland options'!N115</f>
        <v>2.11.12</v>
      </c>
      <c r="M206" s="160">
        <f>'Non-Woodland options'!O115</f>
        <v>370</v>
      </c>
    </row>
    <row r="207" spans="1:13" x14ac:dyDescent="0.25">
      <c r="A207" s="161" t="str">
        <f>'Non-Woodland options'!B116</f>
        <v>2.12 - Protection of heritage features</v>
      </c>
      <c r="B207" s="18"/>
      <c r="C207" s="19"/>
      <c r="D207" s="21"/>
      <c r="E207" s="18"/>
      <c r="F207" s="18"/>
      <c r="G207" s="18"/>
      <c r="H207" s="20"/>
      <c r="I207" s="18"/>
      <c r="J207" s="18"/>
      <c r="K207" s="21"/>
      <c r="L207" s="204">
        <f>'Non-Woodland options'!N116</f>
        <v>2.12</v>
      </c>
      <c r="M207" s="162"/>
    </row>
    <row r="208" spans="1:13" x14ac:dyDescent="0.25">
      <c r="A208" s="153" t="str">
        <f>'Non-Woodland options'!B117</f>
        <v>Arable reversion by natural regeneration</v>
      </c>
      <c r="B208" s="208" t="str">
        <f>'Non-Woodland options'!C117</f>
        <v>ha</v>
      </c>
      <c r="C208" s="8">
        <f>'Non-Woodland options'!D117</f>
        <v>500</v>
      </c>
      <c r="D208" s="211" t="str">
        <f>IF('Non-Woodland options'!E117="","",'Non-Woodland options'!E117)</f>
        <v/>
      </c>
      <c r="E208" s="150" t="str">
        <f>IF('Non-Woodland options'!F117="","",'Non-Woodland options'!F117)</f>
        <v>Y</v>
      </c>
      <c r="F208" s="211" t="str">
        <f>IF('Non-Woodland options'!G117="","",'Non-Woodland options'!G117)</f>
        <v/>
      </c>
      <c r="G208" s="150" t="str">
        <f>IF('Woodland options'!H208=0,"",'Woodland options'!H208)</f>
        <v/>
      </c>
      <c r="H208" s="22">
        <f>'Non-Woodland options'!I117</f>
        <v>0</v>
      </c>
      <c r="I208" s="9" t="str">
        <f>'Non-Woodland options'!J117</f>
        <v>2 - Non-Woodland Habitats</v>
      </c>
      <c r="J208" s="10" t="str">
        <f>'Non-Woodland options'!K117</f>
        <v>12 - Heritage features</v>
      </c>
      <c r="K208" s="11">
        <f>'Non-Woodland options'!L117</f>
        <v>1</v>
      </c>
      <c r="L208" s="213" t="str">
        <f>'Non-Woodland options'!N117</f>
        <v>2.12.01</v>
      </c>
      <c r="M208" s="160">
        <f>'Non-Woodland options'!O117</f>
        <v>210</v>
      </c>
    </row>
    <row r="209" spans="1:13" x14ac:dyDescent="0.25">
      <c r="A209" s="153" t="str">
        <f>'Non-Woodland options'!B118</f>
        <v>Maintaining high water levels to protect archaeology</v>
      </c>
      <c r="B209" s="208" t="str">
        <f>'Non-Woodland options'!C118</f>
        <v>ha</v>
      </c>
      <c r="C209" s="8">
        <f>'Non-Woodland options'!D118</f>
        <v>240</v>
      </c>
      <c r="D209" s="211" t="str">
        <f>IF('Non-Woodland options'!E118="","",'Non-Woodland options'!E118)</f>
        <v/>
      </c>
      <c r="E209" s="150" t="str">
        <f>IF('Non-Woodland options'!F118="","",'Non-Woodland options'!F118)</f>
        <v>Y</v>
      </c>
      <c r="F209" s="211" t="str">
        <f>IF('Non-Woodland options'!G118="","",'Non-Woodland options'!G118)</f>
        <v/>
      </c>
      <c r="G209" s="150" t="str">
        <f>IF('Woodland options'!H209=0,"",'Woodland options'!H209)</f>
        <v/>
      </c>
      <c r="H209" s="22">
        <f>'Non-Woodland options'!I118</f>
        <v>0</v>
      </c>
      <c r="I209" s="9" t="str">
        <f>'Non-Woodland options'!J118</f>
        <v>2 - Non-Woodland Habitats</v>
      </c>
      <c r="J209" s="10" t="str">
        <f>'Non-Woodland options'!K118</f>
        <v>12 - Heritage features</v>
      </c>
      <c r="K209" s="11">
        <f>'Non-Woodland options'!L118</f>
        <v>2</v>
      </c>
      <c r="L209" s="213" t="str">
        <f>'Non-Woodland options'!N118</f>
        <v>2.12.02</v>
      </c>
      <c r="M209" s="160">
        <f>'Non-Woodland options'!O118</f>
        <v>211</v>
      </c>
    </row>
    <row r="210" spans="1:13" x14ac:dyDescent="0.25">
      <c r="A210" s="153" t="str">
        <f>'Non-Woodland options'!B119</f>
        <v>Maintenance of designed/engineered water bodies</v>
      </c>
      <c r="B210" s="208" t="str">
        <f>'Non-Woodland options'!C119</f>
        <v>ha</v>
      </c>
      <c r="C210" s="8">
        <f>'Non-Woodland options'!D119</f>
        <v>440</v>
      </c>
      <c r="D210" s="211" t="str">
        <f>IF('Non-Woodland options'!E119="","",'Non-Woodland options'!E119)</f>
        <v/>
      </c>
      <c r="E210" s="150" t="str">
        <f>IF('Non-Woodland options'!F119="","",'Non-Woodland options'!F119)</f>
        <v>Y</v>
      </c>
      <c r="F210" s="211" t="str">
        <f>IF('Non-Woodland options'!G119="","",'Non-Woodland options'!G119)</f>
        <v/>
      </c>
      <c r="G210" s="150" t="str">
        <f>IF('Woodland options'!H210=0,"",'Woodland options'!H210)</f>
        <v/>
      </c>
      <c r="H210" s="22">
        <f>'Non-Woodland options'!I119</f>
        <v>0</v>
      </c>
      <c r="I210" s="9" t="str">
        <f>'Non-Woodland options'!J119</f>
        <v>2 - Non-Woodland Habitats</v>
      </c>
      <c r="J210" s="10" t="str">
        <f>'Non-Woodland options'!K119</f>
        <v>12 - Heritage features</v>
      </c>
      <c r="K210" s="11">
        <f>'Non-Woodland options'!L119</f>
        <v>3</v>
      </c>
      <c r="L210" s="213" t="str">
        <f>'Non-Woodland options'!N119</f>
        <v>2.12.03</v>
      </c>
      <c r="M210" s="160">
        <f>'Non-Woodland options'!O119</f>
        <v>212</v>
      </c>
    </row>
    <row r="211" spans="1:13" x14ac:dyDescent="0.25">
      <c r="A211" s="153" t="str">
        <f>'Non-Woodland options'!B120</f>
        <v>Maintenance of traditional water meadows</v>
      </c>
      <c r="B211" s="208" t="str">
        <f>'Non-Woodland options'!C120</f>
        <v>ha</v>
      </c>
      <c r="C211" s="8">
        <f>'Non-Woodland options'!D120</f>
        <v>440</v>
      </c>
      <c r="D211" s="211" t="str">
        <f>IF('Non-Woodland options'!E120="","",'Non-Woodland options'!E120)</f>
        <v/>
      </c>
      <c r="E211" s="150" t="str">
        <f>IF('Non-Woodland options'!F120="","",'Non-Woodland options'!F120)</f>
        <v>Y</v>
      </c>
      <c r="F211" s="211" t="str">
        <f>IF('Non-Woodland options'!G120="","",'Non-Woodland options'!G120)</f>
        <v/>
      </c>
      <c r="G211" s="150" t="str">
        <f>IF('Woodland options'!H211=0,"",'Woodland options'!H211)</f>
        <v/>
      </c>
      <c r="H211" s="22">
        <f>'Non-Woodland options'!I120</f>
        <v>0</v>
      </c>
      <c r="I211" s="9" t="str">
        <f>'Non-Woodland options'!J120</f>
        <v>2 - Non-Woodland Habitats</v>
      </c>
      <c r="J211" s="10" t="str">
        <f>'Non-Woodland options'!K120</f>
        <v>12 - Heritage features</v>
      </c>
      <c r="K211" s="11">
        <f>'Non-Woodland options'!L120</f>
        <v>4</v>
      </c>
      <c r="L211" s="213" t="str">
        <f>'Non-Woodland options'!N120</f>
        <v>2.12.04</v>
      </c>
      <c r="M211" s="160">
        <f>'Non-Woodland options'!O120</f>
        <v>213</v>
      </c>
    </row>
    <row r="212" spans="1:13" x14ac:dyDescent="0.25">
      <c r="A212" s="153" t="str">
        <f>'Non-Woodland options'!B121</f>
        <v>Restoration of traditional water meadows</v>
      </c>
      <c r="B212" s="208" t="str">
        <f>'Non-Woodland options'!C121</f>
        <v>ha</v>
      </c>
      <c r="C212" s="8">
        <f>'Non-Woodland options'!D121</f>
        <v>350</v>
      </c>
      <c r="D212" s="211" t="str">
        <f>IF('Non-Woodland options'!E121="","",'Non-Woodland options'!E121)</f>
        <v/>
      </c>
      <c r="E212" s="150" t="str">
        <f>IF('Non-Woodland options'!F121="","",'Non-Woodland options'!F121)</f>
        <v>Y</v>
      </c>
      <c r="F212" s="211" t="str">
        <f>IF('Non-Woodland options'!G121="","",'Non-Woodland options'!G121)</f>
        <v/>
      </c>
      <c r="G212" s="150" t="str">
        <f>IF('Woodland options'!H212=0,"",'Woodland options'!H212)</f>
        <v/>
      </c>
      <c r="H212" s="22">
        <f>'Non-Woodland options'!I121</f>
        <v>0</v>
      </c>
      <c r="I212" s="9" t="str">
        <f>'Non-Woodland options'!J121</f>
        <v>2 - Non-Woodland Habitats</v>
      </c>
      <c r="J212" s="10" t="str">
        <f>'Non-Woodland options'!K121</f>
        <v>12 - Heritage features</v>
      </c>
      <c r="K212" s="11">
        <f>'Non-Woodland options'!L121</f>
        <v>5</v>
      </c>
      <c r="L212" s="213" t="str">
        <f>'Non-Woodland options'!N121</f>
        <v>2.12.05</v>
      </c>
      <c r="M212" s="160">
        <f>'Non-Woodland options'!O121</f>
        <v>214</v>
      </c>
    </row>
    <row r="213" spans="1:13" x14ac:dyDescent="0.25">
      <c r="A213" s="153" t="str">
        <f>'Non-Woodland options'!B122</f>
        <v>New stone walls</v>
      </c>
      <c r="B213" s="208" t="str">
        <f>'Non-Woodland options'!C122</f>
        <v>m</v>
      </c>
      <c r="C213" s="8">
        <f>'Non-Woodland options'!D122</f>
        <v>52</v>
      </c>
      <c r="D213" s="211" t="str">
        <f>IF('Non-Woodland options'!E122="","",'Non-Woodland options'!E122)</f>
        <v>Y</v>
      </c>
      <c r="E213" s="150" t="str">
        <f>IF('Non-Woodland options'!F122="","",'Non-Woodland options'!F122)</f>
        <v/>
      </c>
      <c r="F213" s="211" t="str">
        <f>IF('Non-Woodland options'!G122="","",'Non-Woodland options'!G122)</f>
        <v/>
      </c>
      <c r="G213" s="150" t="str">
        <f>IF('Woodland options'!H213=0,"",'Woodland options'!H213)</f>
        <v/>
      </c>
      <c r="H213" s="22">
        <f>'Non-Woodland options'!I122</f>
        <v>0</v>
      </c>
      <c r="I213" s="9" t="str">
        <f>'Non-Woodland options'!J122</f>
        <v>2 - Non-Woodland Habitats</v>
      </c>
      <c r="J213" s="10" t="str">
        <f>'Non-Woodland options'!K122</f>
        <v>12 - Heritage features</v>
      </c>
      <c r="K213" s="11">
        <f>'Non-Woodland options'!L122</f>
        <v>6</v>
      </c>
      <c r="L213" s="213" t="str">
        <f>'Non-Woodland options'!N122</f>
        <v>2.12.06</v>
      </c>
      <c r="M213" s="160">
        <f>'Non-Woodland options'!O122</f>
        <v>305</v>
      </c>
    </row>
    <row r="214" spans="1:13" x14ac:dyDescent="0.25">
      <c r="A214" s="153" t="str">
        <f>'Non-Woodland options'!B123</f>
        <v>Stone wall restoration</v>
      </c>
      <c r="B214" s="208" t="str">
        <f>'Non-Woodland options'!C123</f>
        <v>m</v>
      </c>
      <c r="C214" s="8">
        <f>'Non-Woodland options'!D123</f>
        <v>30</v>
      </c>
      <c r="D214" s="211" t="str">
        <f>IF('Non-Woodland options'!E123="","",'Non-Woodland options'!E123)</f>
        <v>Y</v>
      </c>
      <c r="E214" s="150" t="str">
        <f>IF('Non-Woodland options'!F123="","",'Non-Woodland options'!F123)</f>
        <v/>
      </c>
      <c r="F214" s="211" t="str">
        <f>IF('Non-Woodland options'!G123="","",'Non-Woodland options'!G123)</f>
        <v/>
      </c>
      <c r="G214" s="150" t="str">
        <f>IF('Woodland options'!H214=0,"",'Woodland options'!H214)</f>
        <v/>
      </c>
      <c r="H214" s="22">
        <f>'Non-Woodland options'!I123</f>
        <v>0</v>
      </c>
      <c r="I214" s="9" t="str">
        <f>'Non-Woodland options'!J123</f>
        <v>2 - Non-Woodland Habitats</v>
      </c>
      <c r="J214" s="10" t="str">
        <f>'Non-Woodland options'!K123</f>
        <v>12 - Heritage features</v>
      </c>
      <c r="K214" s="11">
        <f>'Non-Woodland options'!L123</f>
        <v>7</v>
      </c>
      <c r="L214" s="213" t="str">
        <f>'Non-Woodland options'!N123</f>
        <v>2.12.07</v>
      </c>
      <c r="M214" s="160">
        <f>'Non-Woodland options'!O123</f>
        <v>306</v>
      </c>
    </row>
    <row r="215" spans="1:13" x14ac:dyDescent="0.25">
      <c r="A215" s="153" t="str">
        <f>'Non-Woodland options'!B124</f>
        <v>Stone wall supplement- stone from holding</v>
      </c>
      <c r="B215" s="208" t="str">
        <f>'Non-Woodland options'!C124</f>
        <v>m</v>
      </c>
      <c r="C215" s="8">
        <f>'Non-Woodland options'!D124</f>
        <v>6</v>
      </c>
      <c r="D215" s="211" t="str">
        <f>IF('Non-Woodland options'!E124="","",'Non-Woodland options'!E124)</f>
        <v>Y</v>
      </c>
      <c r="E215" s="150" t="str">
        <f>IF('Non-Woodland options'!F124="","",'Non-Woodland options'!F124)</f>
        <v/>
      </c>
      <c r="F215" s="211" t="str">
        <f>IF('Non-Woodland options'!G124="","",'Non-Woodland options'!G124)</f>
        <v/>
      </c>
      <c r="G215" s="150" t="str">
        <f>IF('Woodland options'!H215=0,"",'Woodland options'!H215)</f>
        <v/>
      </c>
      <c r="H215" s="22">
        <f>'Non-Woodland options'!I124</f>
        <v>0</v>
      </c>
      <c r="I215" s="9" t="str">
        <f>'Non-Woodland options'!J124</f>
        <v>2 - Non-Woodland Habitats</v>
      </c>
      <c r="J215" s="10" t="str">
        <f>'Non-Woodland options'!K124</f>
        <v>12 - Heritage features</v>
      </c>
      <c r="K215" s="11">
        <f>'Non-Woodland options'!L124</f>
        <v>8</v>
      </c>
      <c r="L215" s="213" t="str">
        <f>'Non-Woodland options'!N124</f>
        <v>2.12.08</v>
      </c>
      <c r="M215" s="160">
        <f>'Non-Woodland options'!O124</f>
        <v>307</v>
      </c>
    </row>
    <row r="216" spans="1:13" x14ac:dyDescent="0.25">
      <c r="A216" s="153" t="str">
        <f>'Non-Woodland options'!B125</f>
        <v>Stone wall supplement- stone from quarry</v>
      </c>
      <c r="B216" s="208" t="str">
        <f>'Non-Woodland options'!C125</f>
        <v>m</v>
      </c>
      <c r="C216" s="8">
        <f>'Non-Woodland options'!D125</f>
        <v>44</v>
      </c>
      <c r="D216" s="211" t="str">
        <f>IF('Non-Woodland options'!E125="","",'Non-Woodland options'!E125)</f>
        <v>Y</v>
      </c>
      <c r="E216" s="150" t="str">
        <f>IF('Non-Woodland options'!F125="","",'Non-Woodland options'!F125)</f>
        <v/>
      </c>
      <c r="F216" s="211" t="str">
        <f>IF('Non-Woodland options'!G125="","",'Non-Woodland options'!G125)</f>
        <v/>
      </c>
      <c r="G216" s="150" t="str">
        <f>IF('Woodland options'!H216=0,"",'Woodland options'!H216)</f>
        <v/>
      </c>
      <c r="H216" s="22">
        <f>'Non-Woodland options'!I125</f>
        <v>0</v>
      </c>
      <c r="I216" s="9" t="str">
        <f>'Non-Woodland options'!J125</f>
        <v>2 - Non-Woodland Habitats</v>
      </c>
      <c r="J216" s="10" t="str">
        <f>'Non-Woodland options'!K125</f>
        <v>12 - Heritage features</v>
      </c>
      <c r="K216" s="11">
        <f>'Non-Woodland options'!L125</f>
        <v>9</v>
      </c>
      <c r="L216" s="213" t="str">
        <f>'Non-Woodland options'!N125</f>
        <v>2.12.09</v>
      </c>
      <c r="M216" s="160">
        <f>'Non-Woodland options'!O125</f>
        <v>308</v>
      </c>
    </row>
    <row r="217" spans="1:13" x14ac:dyDescent="0.25">
      <c r="A217" s="153" t="str">
        <f>'Non-Woodland options'!B126</f>
        <v>Stone wall supplement- difficult sites</v>
      </c>
      <c r="B217" s="208" t="str">
        <f>'Non-Woodland options'!C126</f>
        <v>m</v>
      </c>
      <c r="C217" s="8">
        <f>'Non-Woodland options'!D126</f>
        <v>7.9</v>
      </c>
      <c r="D217" s="211" t="str">
        <f>IF('Non-Woodland options'!E126="","",'Non-Woodland options'!E126)</f>
        <v>Y</v>
      </c>
      <c r="E217" s="150" t="str">
        <f>IF('Non-Woodland options'!F126="","",'Non-Woodland options'!F126)</f>
        <v/>
      </c>
      <c r="F217" s="211" t="str">
        <f>IF('Non-Woodland options'!G126="","",'Non-Woodland options'!G126)</f>
        <v/>
      </c>
      <c r="G217" s="150" t="str">
        <f>IF('Woodland options'!H217=0,"",'Woodland options'!H217)</f>
        <v/>
      </c>
      <c r="H217" s="22">
        <f>'Non-Woodland options'!I126</f>
        <v>0</v>
      </c>
      <c r="I217" s="9" t="str">
        <f>'Non-Woodland options'!J126</f>
        <v>2 - Non-Woodland Habitats</v>
      </c>
      <c r="J217" s="10" t="str">
        <f>'Non-Woodland options'!K126</f>
        <v>12 - Heritage features</v>
      </c>
      <c r="K217" s="11">
        <f>'Non-Woodland options'!L126</f>
        <v>10</v>
      </c>
      <c r="L217" s="213" t="str">
        <f>'Non-Woodland options'!N126</f>
        <v>2.12.10</v>
      </c>
      <c r="M217" s="160">
        <f>'Non-Woodland options'!O126</f>
        <v>309</v>
      </c>
    </row>
    <row r="218" spans="1:13" x14ac:dyDescent="0.25">
      <c r="A218" s="153" t="str">
        <f>'Non-Woodland options'!B127</f>
        <v>Stone wall supplement - top wiring</v>
      </c>
      <c r="B218" s="208" t="str">
        <f>'Non-Woodland options'!C127</f>
        <v>m</v>
      </c>
      <c r="C218" s="8">
        <f>'Non-Woodland options'!D127</f>
        <v>3.6</v>
      </c>
      <c r="D218" s="211" t="str">
        <f>IF('Non-Woodland options'!E127="","",'Non-Woodland options'!E127)</f>
        <v>Y</v>
      </c>
      <c r="E218" s="150" t="str">
        <f>IF('Non-Woodland options'!F127="","",'Non-Woodland options'!F127)</f>
        <v/>
      </c>
      <c r="F218" s="211" t="str">
        <f>IF('Non-Woodland options'!G127="","",'Non-Woodland options'!G127)</f>
        <v/>
      </c>
      <c r="G218" s="150" t="str">
        <f>IF('Woodland options'!H218=0,"",'Woodland options'!H218)</f>
        <v/>
      </c>
      <c r="H218" s="22">
        <f>'Non-Woodland options'!I127</f>
        <v>0</v>
      </c>
      <c r="I218" s="9" t="str">
        <f>'Non-Woodland options'!J127</f>
        <v>2 - Non-Woodland Habitats</v>
      </c>
      <c r="J218" s="10" t="str">
        <f>'Non-Woodland options'!K127</f>
        <v>12 - Heritage features</v>
      </c>
      <c r="K218" s="11">
        <f>'Non-Woodland options'!L127</f>
        <v>11</v>
      </c>
      <c r="L218" s="213" t="str">
        <f>'Non-Woodland options'!N127</f>
        <v>2.12.11</v>
      </c>
      <c r="M218" s="160">
        <f>'Non-Woodland options'!O127</f>
        <v>310</v>
      </c>
    </row>
    <row r="219" spans="1:13" x14ac:dyDescent="0.25">
      <c r="A219" s="153" t="str">
        <f>'Non-Woodland options'!B128</f>
        <v>Stone faced hedge bank repair</v>
      </c>
      <c r="B219" s="208" t="str">
        <f>'Non-Woodland options'!C128</f>
        <v>m</v>
      </c>
      <c r="C219" s="8">
        <f>'Non-Woodland options'!D128</f>
        <v>31</v>
      </c>
      <c r="D219" s="211" t="str">
        <f>IF('Non-Woodland options'!E128="","",'Non-Woodland options'!E128)</f>
        <v>Y</v>
      </c>
      <c r="E219" s="150" t="str">
        <f>IF('Non-Woodland options'!F128="","",'Non-Woodland options'!F128)</f>
        <v/>
      </c>
      <c r="F219" s="211" t="str">
        <f>IF('Non-Woodland options'!G128="","",'Non-Woodland options'!G128)</f>
        <v/>
      </c>
      <c r="G219" s="150" t="str">
        <f>IF('Woodland options'!H219=0,"",'Woodland options'!H219)</f>
        <v/>
      </c>
      <c r="H219" s="22">
        <f>'Non-Woodland options'!I128</f>
        <v>0</v>
      </c>
      <c r="I219" s="9" t="str">
        <f>'Non-Woodland options'!J128</f>
        <v>2 - Non-Woodland Habitats</v>
      </c>
      <c r="J219" s="10" t="str">
        <f>'Non-Woodland options'!K128</f>
        <v>12 - Heritage features</v>
      </c>
      <c r="K219" s="11">
        <f>'Non-Woodland options'!L128</f>
        <v>12</v>
      </c>
      <c r="L219" s="213" t="str">
        <f>'Non-Woodland options'!N128</f>
        <v>2.12.12</v>
      </c>
      <c r="M219" s="160">
        <f>'Non-Woodland options'!O128</f>
        <v>311</v>
      </c>
    </row>
    <row r="220" spans="1:13" x14ac:dyDescent="0.25">
      <c r="A220" s="153" t="str">
        <f>'Non-Woodland options'!B129</f>
        <v>Stone faced hedge bank restoration</v>
      </c>
      <c r="B220" s="208" t="str">
        <f>'Non-Woodland options'!C129</f>
        <v>m</v>
      </c>
      <c r="C220" s="8">
        <f>'Non-Woodland options'!D129</f>
        <v>86</v>
      </c>
      <c r="D220" s="211" t="str">
        <f>IF('Non-Woodland options'!E129="","",'Non-Woodland options'!E129)</f>
        <v>Y</v>
      </c>
      <c r="E220" s="150" t="str">
        <f>IF('Non-Woodland options'!F129="","",'Non-Woodland options'!F129)</f>
        <v/>
      </c>
      <c r="F220" s="211" t="str">
        <f>IF('Non-Woodland options'!G129="","",'Non-Woodland options'!G129)</f>
        <v/>
      </c>
      <c r="G220" s="150" t="str">
        <f>IF('Woodland options'!H220=0,"",'Woodland options'!H220)</f>
        <v/>
      </c>
      <c r="H220" s="22">
        <f>'Non-Woodland options'!I129</f>
        <v>0</v>
      </c>
      <c r="I220" s="9" t="str">
        <f>'Non-Woodland options'!J129</f>
        <v>2 - Non-Woodland Habitats</v>
      </c>
      <c r="J220" s="10" t="str">
        <f>'Non-Woodland options'!K129</f>
        <v>12 - Heritage features</v>
      </c>
      <c r="K220" s="11">
        <f>'Non-Woodland options'!L129</f>
        <v>13</v>
      </c>
      <c r="L220" s="213" t="str">
        <f>'Non-Woodland options'!N129</f>
        <v>2.12.13</v>
      </c>
      <c r="M220" s="160">
        <f>'Non-Woodland options'!O129</f>
        <v>312</v>
      </c>
    </row>
    <row r="221" spans="1:13" x14ac:dyDescent="0.25">
      <c r="A221" s="153" t="str">
        <f>'Non-Woodland options'!B130</f>
        <v>Earth bank restoration</v>
      </c>
      <c r="B221" s="208" t="str">
        <f>'Non-Woodland options'!C130</f>
        <v>m</v>
      </c>
      <c r="C221" s="8">
        <f>'Non-Woodland options'!D130</f>
        <v>7</v>
      </c>
      <c r="D221" s="211" t="str">
        <f>IF('Non-Woodland options'!E130="","",'Non-Woodland options'!E130)</f>
        <v>Y</v>
      </c>
      <c r="E221" s="150" t="str">
        <f>IF('Non-Woodland options'!F130="","",'Non-Woodland options'!F130)</f>
        <v/>
      </c>
      <c r="F221" s="211" t="str">
        <f>IF('Non-Woodland options'!G130="","",'Non-Woodland options'!G130)</f>
        <v/>
      </c>
      <c r="G221" s="150" t="str">
        <f>IF('Woodland options'!H221=0,"",'Woodland options'!H221)</f>
        <v/>
      </c>
      <c r="H221" s="22">
        <f>'Non-Woodland options'!I130</f>
        <v>0</v>
      </c>
      <c r="I221" s="9" t="str">
        <f>'Non-Woodland options'!J130</f>
        <v>2 - Non-Woodland Habitats</v>
      </c>
      <c r="J221" s="10" t="str">
        <f>'Non-Woodland options'!K130</f>
        <v>12 - Heritage features</v>
      </c>
      <c r="K221" s="11">
        <f>'Non-Woodland options'!L130</f>
        <v>14</v>
      </c>
      <c r="L221" s="213" t="str">
        <f>'Non-Woodland options'!N130</f>
        <v>2.12.14</v>
      </c>
      <c r="M221" s="160">
        <f>'Non-Woodland options'!O130</f>
        <v>313</v>
      </c>
    </row>
    <row r="222" spans="1:13" x14ac:dyDescent="0.25">
      <c r="A222" s="153" t="str">
        <f>'Non-Woodland options'!B131</f>
        <v>Casting up supplement hedge bank options</v>
      </c>
      <c r="B222" s="208" t="str">
        <f>'Non-Woodland options'!C131</f>
        <v>m</v>
      </c>
      <c r="C222" s="8">
        <f>'Non-Woodland options'!D131</f>
        <v>3</v>
      </c>
      <c r="D222" s="211" t="str">
        <f>IF('Non-Woodland options'!E131="","",'Non-Woodland options'!E131)</f>
        <v>Y</v>
      </c>
      <c r="E222" s="150" t="str">
        <f>IF('Non-Woodland options'!F131="","",'Non-Woodland options'!F131)</f>
        <v/>
      </c>
      <c r="F222" s="211" t="str">
        <f>IF('Non-Woodland options'!G131="","",'Non-Woodland options'!G131)</f>
        <v/>
      </c>
      <c r="G222" s="150" t="str">
        <f>IF('Woodland options'!H222=0,"",'Woodland options'!H222)</f>
        <v/>
      </c>
      <c r="H222" s="22">
        <f>'Non-Woodland options'!I131</f>
        <v>0</v>
      </c>
      <c r="I222" s="9" t="str">
        <f>'Non-Woodland options'!J131</f>
        <v>2 - Non-Woodland Habitats</v>
      </c>
      <c r="J222" s="10" t="str">
        <f>'Non-Woodland options'!K131</f>
        <v>12 - Heritage features</v>
      </c>
      <c r="K222" s="11">
        <f>'Non-Woodland options'!L131</f>
        <v>15</v>
      </c>
      <c r="L222" s="213" t="str">
        <f>'Non-Woodland options'!N131</f>
        <v>2.12.15</v>
      </c>
      <c r="M222" s="160">
        <f>'Non-Woodland options'!O131</f>
        <v>314</v>
      </c>
    </row>
    <row r="223" spans="1:13" x14ac:dyDescent="0.25">
      <c r="A223" s="153" t="str">
        <f>'Non-Woodland options'!B132</f>
        <v>Ditch, dyke and rhine restoration</v>
      </c>
      <c r="B223" s="208" t="str">
        <f>'Non-Woodland options'!C132</f>
        <v>m</v>
      </c>
      <c r="C223" s="8">
        <f>'Non-Woodland options'!D132</f>
        <v>7.3</v>
      </c>
      <c r="D223" s="211" t="str">
        <f>IF('Non-Woodland options'!E132="","",'Non-Woodland options'!E132)</f>
        <v>Y</v>
      </c>
      <c r="E223" s="150" t="str">
        <f>IF('Non-Woodland options'!F132="","",'Non-Woodland options'!F132)</f>
        <v/>
      </c>
      <c r="F223" s="211" t="str">
        <f>IF('Non-Woodland options'!G132="","",'Non-Woodland options'!G132)</f>
        <v/>
      </c>
      <c r="G223" s="150" t="str">
        <f>IF('Woodland options'!H223=0,"",'Woodland options'!H223)</f>
        <v/>
      </c>
      <c r="H223" s="22">
        <f>'Non-Woodland options'!I132</f>
        <v>0</v>
      </c>
      <c r="I223" s="9" t="str">
        <f>'Non-Woodland options'!J132</f>
        <v>2 - Non-Woodland Habitats</v>
      </c>
      <c r="J223" s="10" t="str">
        <f>'Non-Woodland options'!K132</f>
        <v>12 - Heritage features</v>
      </c>
      <c r="K223" s="11">
        <f>'Non-Woodland options'!L132</f>
        <v>16</v>
      </c>
      <c r="L223" s="213" t="str">
        <f>'Non-Woodland options'!N132</f>
        <v>2.12.16</v>
      </c>
      <c r="M223" s="160">
        <f>'Non-Woodland options'!O132</f>
        <v>315</v>
      </c>
    </row>
    <row r="224" spans="1:13" x14ac:dyDescent="0.25">
      <c r="A224" s="153" t="str">
        <f>'Non-Woodland options'!B133</f>
        <v>Historical and archaeological protection</v>
      </c>
      <c r="B224" s="208" t="str">
        <f>'Non-Woodland options'!C133</f>
        <v>each</v>
      </c>
      <c r="C224" s="14" t="str">
        <f>'Non-Woodland options'!D133</f>
        <v>100% of eligible cost</v>
      </c>
      <c r="D224" s="211" t="str">
        <f>IF('Non-Woodland options'!E133="","",'Non-Woodland options'!E133)</f>
        <v/>
      </c>
      <c r="E224" s="150" t="str">
        <f>IF('Non-Woodland options'!F133="","",'Non-Woodland options'!F133)</f>
        <v>Y</v>
      </c>
      <c r="F224" s="211" t="str">
        <f>IF('Non-Woodland options'!G133="","",'Non-Woodland options'!G133)</f>
        <v/>
      </c>
      <c r="G224" s="150" t="str">
        <f>IF('Woodland options'!H224=0,"",'Woodland options'!H224)</f>
        <v/>
      </c>
      <c r="H224" s="22">
        <f>'Non-Woodland options'!I133</f>
        <v>0</v>
      </c>
      <c r="I224" s="9" t="str">
        <f>'Non-Woodland options'!J133</f>
        <v>2 - Non-Woodland Habitats</v>
      </c>
      <c r="J224" s="10" t="str">
        <f>'Non-Woodland options'!K133</f>
        <v>12 - Heritage features</v>
      </c>
      <c r="K224" s="11">
        <f>'Non-Woodland options'!L133</f>
        <v>17</v>
      </c>
      <c r="L224" s="213" t="str">
        <f>'Non-Woodland options'!N133</f>
        <v>2.12.17</v>
      </c>
      <c r="M224" s="160">
        <f>'Non-Woodland options'!O133</f>
        <v>373</v>
      </c>
    </row>
    <row r="225" spans="1:13" x14ac:dyDescent="0.25">
      <c r="A225" s="161" t="str">
        <f>'Non-Woodland options'!B134</f>
        <v>2.13 - Protection of land resources</v>
      </c>
      <c r="B225" s="18"/>
      <c r="C225" s="19"/>
      <c r="D225" s="21"/>
      <c r="E225" s="18"/>
      <c r="F225" s="18"/>
      <c r="G225" s="18"/>
      <c r="H225" s="20"/>
      <c r="I225" s="18"/>
      <c r="J225" s="18"/>
      <c r="K225" s="21"/>
      <c r="L225" s="204">
        <f>'Non-Woodland options'!N134</f>
        <v>2.13</v>
      </c>
      <c r="M225" s="162"/>
    </row>
    <row r="226" spans="1:13" x14ac:dyDescent="0.25">
      <c r="A226" s="153" t="str">
        <f>'Non-Woodland options'!B135</f>
        <v>Arable reversion to unfertilised grassland to prevent erosion or runoff</v>
      </c>
      <c r="B226" s="208" t="str">
        <f>'Non-Woodland options'!C135</f>
        <v>ha</v>
      </c>
      <c r="C226" s="8">
        <f>'Non-Woodland options'!D135</f>
        <v>311</v>
      </c>
      <c r="D226" s="211" t="str">
        <f>IF('Non-Woodland options'!E135="","",'Non-Woodland options'!E135)</f>
        <v/>
      </c>
      <c r="E226" s="150" t="str">
        <f>IF('Non-Woodland options'!F135="","",'Non-Woodland options'!F135)</f>
        <v>Y</v>
      </c>
      <c r="F226" s="211" t="str">
        <f>IF('Non-Woodland options'!G135="","",'Non-Woodland options'!G135)</f>
        <v/>
      </c>
      <c r="G226" s="150" t="str">
        <f>IF('Woodland options'!H226=0,"",'Woodland options'!H226)</f>
        <v/>
      </c>
      <c r="H226" s="22">
        <f>'Non-Woodland options'!I135</f>
        <v>0</v>
      </c>
      <c r="I226" s="9" t="str">
        <f>'Non-Woodland options'!J135</f>
        <v>2 - Non-Woodland Habitats</v>
      </c>
      <c r="J226" s="10" t="str">
        <f>'Non-Woodland options'!K135</f>
        <v>13 - Land Protection</v>
      </c>
      <c r="K226" s="11">
        <f>'Non-Woodland options'!L135</f>
        <v>1</v>
      </c>
      <c r="L226" s="213" t="str">
        <f>'Non-Woodland options'!N135</f>
        <v>2.13.01</v>
      </c>
      <c r="M226" s="160">
        <f>'Non-Woodland options'!O135</f>
        <v>215</v>
      </c>
    </row>
    <row r="227" spans="1:13" x14ac:dyDescent="0.25">
      <c r="A227" s="153" t="str">
        <f>'Non-Woodland options'!B136</f>
        <v>Arable reversion to unfertilised grassland with low fertiliser input to prevent erosion or runoff</v>
      </c>
      <c r="B227" s="208" t="str">
        <f>'Non-Woodland options'!C136</f>
        <v>ha</v>
      </c>
      <c r="C227" s="8">
        <f>'Non-Woodland options'!D136</f>
        <v>311</v>
      </c>
      <c r="D227" s="211" t="str">
        <f>IF('Non-Woodland options'!E136="","",'Non-Woodland options'!E136)</f>
        <v/>
      </c>
      <c r="E227" s="150" t="str">
        <f>IF('Non-Woodland options'!F136="","",'Non-Woodland options'!F136)</f>
        <v>Y</v>
      </c>
      <c r="F227" s="211" t="str">
        <f>IF('Non-Woodland options'!G136="","",'Non-Woodland options'!G136)</f>
        <v/>
      </c>
      <c r="G227" s="150" t="str">
        <f>IF('Woodland options'!H227=0,"",'Woodland options'!H227)</f>
        <v/>
      </c>
      <c r="H227" s="22">
        <f>'Non-Woodland options'!I136</f>
        <v>0</v>
      </c>
      <c r="I227" s="9" t="str">
        <f>'Non-Woodland options'!J136</f>
        <v>2 - Non-Woodland Habitats</v>
      </c>
      <c r="J227" s="10" t="str">
        <f>'Non-Woodland options'!K136</f>
        <v>13 - Land Protection</v>
      </c>
      <c r="K227" s="11">
        <f>'Non-Woodland options'!L136</f>
        <v>2</v>
      </c>
      <c r="L227" s="213" t="str">
        <f>'Non-Woodland options'!N136</f>
        <v>2.13.02</v>
      </c>
      <c r="M227" s="160">
        <f>'Non-Woodland options'!O136</f>
        <v>216</v>
      </c>
    </row>
    <row r="228" spans="1:13" x14ac:dyDescent="0.25">
      <c r="A228" s="153" t="str">
        <f>'Non-Woodland options'!B137</f>
        <v>Preventing erosion or run off from intensively managed improved grassland</v>
      </c>
      <c r="B228" s="208" t="str">
        <f>'Non-Woodland options'!C137</f>
        <v>ha</v>
      </c>
      <c r="C228" s="8">
        <f>'Non-Woodland options'!D137</f>
        <v>280</v>
      </c>
      <c r="D228" s="211" t="str">
        <f>IF('Non-Woodland options'!E137="","",'Non-Woodland options'!E137)</f>
        <v/>
      </c>
      <c r="E228" s="150" t="str">
        <f>IF('Non-Woodland options'!F137="","",'Non-Woodland options'!F137)</f>
        <v>Y</v>
      </c>
      <c r="F228" s="211" t="str">
        <f>IF('Non-Woodland options'!G137="","",'Non-Woodland options'!G137)</f>
        <v/>
      </c>
      <c r="G228" s="150" t="str">
        <f>IF('Woodland options'!H228=0,"",'Woodland options'!H228)</f>
        <v/>
      </c>
      <c r="H228" s="22">
        <f>'Non-Woodland options'!I137</f>
        <v>0</v>
      </c>
      <c r="I228" s="9" t="str">
        <f>'Non-Woodland options'!J137</f>
        <v>2 - Non-Woodland Habitats</v>
      </c>
      <c r="J228" s="10" t="str">
        <f>'Non-Woodland options'!K137</f>
        <v>13 - Land Protection</v>
      </c>
      <c r="K228" s="11">
        <f>'Non-Woodland options'!L137</f>
        <v>3</v>
      </c>
      <c r="L228" s="213" t="str">
        <f>'Non-Woodland options'!N137</f>
        <v>2.13.03</v>
      </c>
      <c r="M228" s="160">
        <f>'Non-Woodland options'!O137</f>
        <v>217</v>
      </c>
    </row>
    <row r="229" spans="1:13" x14ac:dyDescent="0.25">
      <c r="A229" s="153" t="str">
        <f>'Non-Woodland options'!B138</f>
        <v>Nil fertiliser input</v>
      </c>
      <c r="B229" s="208" t="str">
        <f>'Non-Woodland options'!C138</f>
        <v>ha</v>
      </c>
      <c r="C229" s="8">
        <f>'Non-Woodland options'!D138</f>
        <v>141</v>
      </c>
      <c r="D229" s="211" t="str">
        <f>IF('Non-Woodland options'!E138="","",'Non-Woodland options'!E138)</f>
        <v/>
      </c>
      <c r="E229" s="150" t="str">
        <f>IF('Non-Woodland options'!F138="","",'Non-Woodland options'!F138)</f>
        <v>Y</v>
      </c>
      <c r="F229" s="211" t="str">
        <f>IF('Non-Woodland options'!G138="","",'Non-Woodland options'!G138)</f>
        <v/>
      </c>
      <c r="G229" s="150" t="str">
        <f>IF('Woodland options'!H229=0,"",'Woodland options'!H229)</f>
        <v/>
      </c>
      <c r="H229" s="22">
        <f>'Non-Woodland options'!I138</f>
        <v>0</v>
      </c>
      <c r="I229" s="9" t="str">
        <f>'Non-Woodland options'!J138</f>
        <v>2 - Non-Woodland Habitats</v>
      </c>
      <c r="J229" s="10" t="str">
        <f>'Non-Woodland options'!K138</f>
        <v>13 - Land Protection</v>
      </c>
      <c r="K229" s="11">
        <f>'Non-Woodland options'!L138</f>
        <v>4</v>
      </c>
      <c r="L229" s="213" t="str">
        <f>'Non-Woodland options'!N138</f>
        <v>2.13.04</v>
      </c>
      <c r="M229" s="160">
        <f>'Non-Woodland options'!O138</f>
        <v>219</v>
      </c>
    </row>
    <row r="230" spans="1:13" ht="13.8" thickBot="1" x14ac:dyDescent="0.3">
      <c r="A230" s="198" t="str">
        <f>'Non-Woodland options'!B139</f>
        <v>Non-Woodland Habitats Sub-Total</v>
      </c>
      <c r="B230" s="199"/>
      <c r="C230" s="200"/>
      <c r="D230" s="201"/>
      <c r="E230" s="199"/>
      <c r="F230" s="199"/>
      <c r="G230" s="199"/>
      <c r="H230" s="200">
        <f>'Non-Woodland options'!I139</f>
        <v>0</v>
      </c>
      <c r="I230" s="199"/>
      <c r="J230" s="199"/>
      <c r="K230" s="201"/>
      <c r="L230" s="220"/>
      <c r="M230" s="221"/>
    </row>
    <row r="231" spans="1:13" ht="13.8" thickBot="1" x14ac:dyDescent="0.3"/>
    <row r="232" spans="1:13" ht="21" x14ac:dyDescent="0.4">
      <c r="A232" s="222" t="str">
        <f>'Access &amp; Signage options'!B2</f>
        <v>Menu of Standard Costs - Access &amp; Signage Options</v>
      </c>
      <c r="B232" s="223"/>
      <c r="C232" s="224"/>
      <c r="D232" s="223"/>
      <c r="E232" s="223"/>
      <c r="F232" s="223"/>
      <c r="G232" s="223"/>
      <c r="H232" s="225"/>
      <c r="I232" s="226"/>
      <c r="J232" s="226"/>
      <c r="K232" s="227"/>
      <c r="L232" s="228"/>
      <c r="M232" s="229"/>
    </row>
    <row r="233" spans="1:13" x14ac:dyDescent="0.25">
      <c r="A233" s="164" t="str">
        <f>'Access &amp; Signage options'!B4</f>
        <v>3.01 - Access provision</v>
      </c>
      <c r="B233" s="25"/>
      <c r="C233" s="26"/>
      <c r="D233" s="25"/>
      <c r="E233" s="25"/>
      <c r="F233" s="25"/>
      <c r="G233" s="25"/>
      <c r="H233" s="27"/>
      <c r="I233" s="25"/>
      <c r="J233" s="25"/>
      <c r="K233" s="28"/>
      <c r="L233" s="205">
        <f>'Access &amp; Signage options'!N4</f>
        <v>3.01</v>
      </c>
      <c r="M233" s="165"/>
    </row>
    <row r="234" spans="1:13" x14ac:dyDescent="0.25">
      <c r="A234" s="163" t="str">
        <f>'Access &amp; Signage options'!B5</f>
        <v>Linear and open access base payment</v>
      </c>
      <c r="B234" s="209" t="str">
        <f>'Access &amp; Signage options'!C5</f>
        <v>agmt/year</v>
      </c>
      <c r="C234" s="30">
        <f>'Access &amp; Signage options'!D5</f>
        <v>350</v>
      </c>
      <c r="D234" s="211" t="str">
        <f>IF('Access &amp; Signage options'!E5="","",'Access &amp; Signage options'!E5)</f>
        <v/>
      </c>
      <c r="E234" s="150" t="str">
        <f>IF('Access &amp; Signage options'!F5="","",'Access &amp; Signage options'!F5)</f>
        <v>Y</v>
      </c>
      <c r="F234" s="211" t="str">
        <f>IF('Access &amp; Signage options'!G5="","",'Access &amp; Signage options'!G5)</f>
        <v/>
      </c>
      <c r="G234" s="150" t="str">
        <f>IF('Woodland options'!H234=0,"",'Woodland options'!H234)</f>
        <v/>
      </c>
      <c r="H234" s="31">
        <f>'Access &amp; Signage options'!I5</f>
        <v>0</v>
      </c>
      <c r="I234" s="32" t="str">
        <f>'Access &amp; Signage options'!J5</f>
        <v>3 - Access &amp; Recreation</v>
      </c>
      <c r="J234" s="33" t="str">
        <f>'Access &amp; Signage options'!K5</f>
        <v>01 - Access Provision</v>
      </c>
      <c r="K234" s="34">
        <f>'Access &amp; Signage options'!L5</f>
        <v>1</v>
      </c>
      <c r="L234" s="213" t="str">
        <f>'Access &amp; Signage options'!N5</f>
        <v>3.01.01</v>
      </c>
      <c r="M234" s="160">
        <f>'Access &amp; Signage options'!O5</f>
        <v>243</v>
      </c>
    </row>
    <row r="235" spans="1:13" x14ac:dyDescent="0.25">
      <c r="A235" s="163" t="str">
        <f>'Access &amp; Signage options'!B6</f>
        <v>Permissive open access</v>
      </c>
      <c r="B235" s="209" t="str">
        <f>'Access &amp; Signage options'!C6</f>
        <v>ha</v>
      </c>
      <c r="C235" s="30">
        <f>'Access &amp; Signage options'!D6</f>
        <v>41</v>
      </c>
      <c r="D235" s="211" t="str">
        <f>IF('Access &amp; Signage options'!E6="","",'Access &amp; Signage options'!E6)</f>
        <v/>
      </c>
      <c r="E235" s="150" t="str">
        <f>IF('Access &amp; Signage options'!F6="","",'Access &amp; Signage options'!F6)</f>
        <v>Y</v>
      </c>
      <c r="F235" s="211" t="str">
        <f>IF('Access &amp; Signage options'!G6="","",'Access &amp; Signage options'!G6)</f>
        <v/>
      </c>
      <c r="G235" s="150" t="str">
        <f>IF('Woodland options'!H235=0,"",'Woodland options'!H235)</f>
        <v/>
      </c>
      <c r="H235" s="31">
        <f>'Access &amp; Signage options'!I6</f>
        <v>0</v>
      </c>
      <c r="I235" s="32" t="str">
        <f>'Access &amp; Signage options'!J6</f>
        <v>3 - Access &amp; Recreation</v>
      </c>
      <c r="J235" s="33" t="str">
        <f>'Access &amp; Signage options'!K6</f>
        <v>01 - Access Provision</v>
      </c>
      <c r="K235" s="34">
        <f>'Access &amp; Signage options'!L6</f>
        <v>2</v>
      </c>
      <c r="L235" s="213" t="str">
        <f>'Access &amp; Signage options'!N6</f>
        <v>3.01.02</v>
      </c>
      <c r="M235" s="160">
        <f>'Access &amp; Signage options'!O6</f>
        <v>236</v>
      </c>
    </row>
    <row r="236" spans="1:13" x14ac:dyDescent="0.25">
      <c r="A236" s="163" t="str">
        <f>'Access &amp; Signage options'!B7</f>
        <v>Permissive footpath access</v>
      </c>
      <c r="B236" s="209" t="str">
        <f>'Access &amp; Signage options'!C7</f>
        <v>100m</v>
      </c>
      <c r="C236" s="30">
        <f>'Access &amp; Signage options'!D7</f>
        <v>45</v>
      </c>
      <c r="D236" s="211" t="str">
        <f>IF('Access &amp; Signage options'!E7="","",'Access &amp; Signage options'!E7)</f>
        <v/>
      </c>
      <c r="E236" s="150" t="str">
        <f>IF('Access &amp; Signage options'!F7="","",'Access &amp; Signage options'!F7)</f>
        <v>Y</v>
      </c>
      <c r="F236" s="211" t="str">
        <f>IF('Access &amp; Signage options'!G7="","",'Access &amp; Signage options'!G7)</f>
        <v/>
      </c>
      <c r="G236" s="150" t="str">
        <f>IF('Woodland options'!H236=0,"",'Woodland options'!H236)</f>
        <v/>
      </c>
      <c r="H236" s="31">
        <f>'Access &amp; Signage options'!I7</f>
        <v>0</v>
      </c>
      <c r="I236" s="32" t="str">
        <f>'Access &amp; Signage options'!J7</f>
        <v>3 - Access &amp; Recreation</v>
      </c>
      <c r="J236" s="33" t="str">
        <f>'Access &amp; Signage options'!K7</f>
        <v>01 - Access Provision</v>
      </c>
      <c r="K236" s="34">
        <f>'Access &amp; Signage options'!L7</f>
        <v>3</v>
      </c>
      <c r="L236" s="213" t="str">
        <f>'Access &amp; Signage options'!N7</f>
        <v>3.01.03</v>
      </c>
      <c r="M236" s="160">
        <f>'Access &amp; Signage options'!O7</f>
        <v>237</v>
      </c>
    </row>
    <row r="237" spans="1:13" x14ac:dyDescent="0.25">
      <c r="A237" s="163" t="str">
        <f>'Access &amp; Signage options'!B8</f>
        <v>Access for people with reduced mobility</v>
      </c>
      <c r="B237" s="209" t="str">
        <f>'Access &amp; Signage options'!C8</f>
        <v>100m</v>
      </c>
      <c r="C237" s="30">
        <f>'Access &amp; Signage options'!D8</f>
        <v>100</v>
      </c>
      <c r="D237" s="211" t="str">
        <f>IF('Access &amp; Signage options'!E8="","",'Access &amp; Signage options'!E8)</f>
        <v/>
      </c>
      <c r="E237" s="150" t="str">
        <f>IF('Access &amp; Signage options'!F8="","",'Access &amp; Signage options'!F8)</f>
        <v>Y</v>
      </c>
      <c r="F237" s="211" t="str">
        <f>IF('Access &amp; Signage options'!G8="","",'Access &amp; Signage options'!G8)</f>
        <v/>
      </c>
      <c r="G237" s="150" t="str">
        <f>IF('Woodland options'!H237=0,"",'Woodland options'!H237)</f>
        <v/>
      </c>
      <c r="H237" s="31">
        <f>'Access &amp; Signage options'!I8</f>
        <v>0</v>
      </c>
      <c r="I237" s="32" t="str">
        <f>'Access &amp; Signage options'!J8</f>
        <v>3 - Access &amp; Recreation</v>
      </c>
      <c r="J237" s="33" t="str">
        <f>'Access &amp; Signage options'!K8</f>
        <v>01 - Access Provision</v>
      </c>
      <c r="K237" s="34">
        <f>'Access &amp; Signage options'!L8</f>
        <v>4</v>
      </c>
      <c r="L237" s="213" t="str">
        <f>'Access &amp; Signage options'!N8</f>
        <v>3.01.04</v>
      </c>
      <c r="M237" s="160">
        <f>'Access &amp; Signage options'!O8</f>
        <v>238</v>
      </c>
    </row>
    <row r="238" spans="1:13" x14ac:dyDescent="0.25">
      <c r="A238" s="163" t="str">
        <f>'Access &amp; Signage options'!B9</f>
        <v>Upgrading CROW access for people with reduced mobility (Only on CROW dedicated land)</v>
      </c>
      <c r="B238" s="209" t="str">
        <f>'Access &amp; Signage options'!C9</f>
        <v>100m</v>
      </c>
      <c r="C238" s="30">
        <f>'Access &amp; Signage options'!D9</f>
        <v>105</v>
      </c>
      <c r="D238" s="211" t="str">
        <f>IF('Access &amp; Signage options'!E9="","",'Access &amp; Signage options'!E9)</f>
        <v/>
      </c>
      <c r="E238" s="150" t="str">
        <f>IF('Access &amp; Signage options'!F9="","",'Access &amp; Signage options'!F9)</f>
        <v>Y</v>
      </c>
      <c r="F238" s="211" t="str">
        <f>IF('Access &amp; Signage options'!G9="","",'Access &amp; Signage options'!G9)</f>
        <v/>
      </c>
      <c r="G238" s="150" t="str">
        <f>IF('Woodland options'!H238=0,"",'Woodland options'!H238)</f>
        <v/>
      </c>
      <c r="H238" s="31">
        <f>'Access &amp; Signage options'!I9</f>
        <v>0</v>
      </c>
      <c r="I238" s="32" t="str">
        <f>'Access &amp; Signage options'!J9</f>
        <v>3 - Access &amp; Recreation</v>
      </c>
      <c r="J238" s="33" t="str">
        <f>'Access &amp; Signage options'!K9</f>
        <v>01 - Access Provision</v>
      </c>
      <c r="K238" s="34">
        <f>'Access &amp; Signage options'!L9</f>
        <v>5</v>
      </c>
      <c r="L238" s="213" t="str">
        <f>'Access &amp; Signage options'!N9</f>
        <v>3.01.05</v>
      </c>
      <c r="M238" s="160">
        <f>'Access &amp; Signage options'!O9</f>
        <v>239</v>
      </c>
    </row>
    <row r="239" spans="1:13" x14ac:dyDescent="0.25">
      <c r="A239" s="163" t="str">
        <f>'Access &amp; Signage options'!B10</f>
        <v>Permissive bridleway and/or cycle path access</v>
      </c>
      <c r="B239" s="209" t="str">
        <f>'Access &amp; Signage options'!C10</f>
        <v>100m</v>
      </c>
      <c r="C239" s="30">
        <f>'Access &amp; Signage options'!D10</f>
        <v>90</v>
      </c>
      <c r="D239" s="211" t="str">
        <f>IF('Access &amp; Signage options'!E10="","",'Access &amp; Signage options'!E10)</f>
        <v/>
      </c>
      <c r="E239" s="150" t="str">
        <f>IF('Access &amp; Signage options'!F10="","",'Access &amp; Signage options'!F10)</f>
        <v>Y</v>
      </c>
      <c r="F239" s="211" t="str">
        <f>IF('Access &amp; Signage options'!G10="","",'Access &amp; Signage options'!G10)</f>
        <v/>
      </c>
      <c r="G239" s="150" t="str">
        <f>IF('Woodland options'!H239=0,"",'Woodland options'!H239)</f>
        <v/>
      </c>
      <c r="H239" s="31">
        <f>'Access &amp; Signage options'!I10</f>
        <v>0</v>
      </c>
      <c r="I239" s="32" t="str">
        <f>'Access &amp; Signage options'!J10</f>
        <v>3 - Access &amp; Recreation</v>
      </c>
      <c r="J239" s="33" t="str">
        <f>'Access &amp; Signage options'!K10</f>
        <v>01 - Access Provision</v>
      </c>
      <c r="K239" s="34">
        <f>'Access &amp; Signage options'!L10</f>
        <v>6</v>
      </c>
      <c r="L239" s="213" t="str">
        <f>'Access &amp; Signage options'!N10</f>
        <v>3.01.06</v>
      </c>
      <c r="M239" s="160">
        <f>'Access &amp; Signage options'!O10</f>
        <v>240</v>
      </c>
    </row>
    <row r="240" spans="1:13" x14ac:dyDescent="0.25">
      <c r="A240" s="163" t="str">
        <f>'Access &amp; Signage options'!B11</f>
        <v>Upgrading CROW access for cyclist/ horses (Only on CROW dedicated land)</v>
      </c>
      <c r="B240" s="209" t="str">
        <f>'Access &amp; Signage options'!C11</f>
        <v>100m</v>
      </c>
      <c r="C240" s="30">
        <f>'Access &amp; Signage options'!D11</f>
        <v>90</v>
      </c>
      <c r="D240" s="211" t="str">
        <f>IF('Access &amp; Signage options'!E11="","",'Access &amp; Signage options'!E11)</f>
        <v/>
      </c>
      <c r="E240" s="150" t="str">
        <f>IF('Access &amp; Signage options'!F11="","",'Access &amp; Signage options'!F11)</f>
        <v>Y</v>
      </c>
      <c r="F240" s="211" t="str">
        <f>IF('Access &amp; Signage options'!G11="","",'Access &amp; Signage options'!G11)</f>
        <v/>
      </c>
      <c r="G240" s="150" t="str">
        <f>IF('Woodland options'!H240=0,"",'Woodland options'!H240)</f>
        <v/>
      </c>
      <c r="H240" s="31">
        <f>'Access &amp; Signage options'!I11</f>
        <v>0</v>
      </c>
      <c r="I240" s="32" t="str">
        <f>'Access &amp; Signage options'!J11</f>
        <v>3 - Access &amp; Recreation</v>
      </c>
      <c r="J240" s="33" t="str">
        <f>'Access &amp; Signage options'!K11</f>
        <v>01 - Access Provision</v>
      </c>
      <c r="K240" s="34">
        <f>'Access &amp; Signage options'!L11</f>
        <v>7</v>
      </c>
      <c r="L240" s="213" t="str">
        <f>'Access &amp; Signage options'!N11</f>
        <v>3.01.07</v>
      </c>
      <c r="M240" s="160">
        <f>'Access &amp; Signage options'!O11</f>
        <v>241</v>
      </c>
    </row>
    <row r="241" spans="1:13" x14ac:dyDescent="0.25">
      <c r="A241" s="164" t="str">
        <f>'Access &amp; Signage options'!B12</f>
        <v>3.02 - Paths &amp; tracks</v>
      </c>
      <c r="B241" s="25"/>
      <c r="C241" s="26"/>
      <c r="D241" s="25"/>
      <c r="E241" s="25"/>
      <c r="F241" s="25"/>
      <c r="G241" s="25"/>
      <c r="H241" s="27"/>
      <c r="I241" s="25"/>
      <c r="J241" s="25"/>
      <c r="K241" s="28"/>
      <c r="L241" s="205">
        <f>'Access &amp; Signage options'!N12</f>
        <v>3.02</v>
      </c>
      <c r="M241" s="165"/>
    </row>
    <row r="242" spans="1:13" x14ac:dyDescent="0.25">
      <c r="A242" s="149" t="str">
        <f>'Access &amp; Signage options'!B13</f>
        <v>Footpath Construction (surfaced, easy site)</v>
      </c>
      <c r="B242" s="207" t="str">
        <f>'Access &amp; Signage options'!C13</f>
        <v>metre</v>
      </c>
      <c r="C242" s="7">
        <f>'Access &amp; Signage options'!D13</f>
        <v>33</v>
      </c>
      <c r="D242" s="211" t="str">
        <f>IF('Access &amp; Signage options'!E13="","",'Access &amp; Signage options'!E13)</f>
        <v>Y</v>
      </c>
      <c r="E242" s="150" t="str">
        <f>IF('Access &amp; Signage options'!F13="","",'Access &amp; Signage options'!F13)</f>
        <v/>
      </c>
      <c r="F242" s="211" t="str">
        <f>IF('Access &amp; Signage options'!G13="","",'Access &amp; Signage options'!G13)</f>
        <v/>
      </c>
      <c r="G242" s="150" t="str">
        <f>IF('Woodland options'!H242=0,"",'Woodland options'!H242)</f>
        <v/>
      </c>
      <c r="H242" s="31">
        <f>'Access &amp; Signage options'!I13</f>
        <v>0</v>
      </c>
      <c r="I242" s="32" t="str">
        <f>'Access &amp; Signage options'!J13</f>
        <v>3 - Access &amp; Recreation</v>
      </c>
      <c r="J242" s="33" t="str">
        <f>'Access &amp; Signage options'!K13</f>
        <v>02 - Paths</v>
      </c>
      <c r="K242" s="34">
        <f>'Access &amp; Signage options'!L13</f>
        <v>1</v>
      </c>
      <c r="L242" s="213" t="str">
        <f>'Access &amp; Signage options'!N13</f>
        <v>3.02.01</v>
      </c>
      <c r="M242" s="151">
        <f>'Access &amp; Signage options'!O13</f>
        <v>64</v>
      </c>
    </row>
    <row r="243" spans="1:13" x14ac:dyDescent="0.25">
      <c r="A243" s="149" t="str">
        <f>'Access &amp; Signage options'!B14</f>
        <v>Footpath Construction (surfaced, difficult site)</v>
      </c>
      <c r="B243" s="207" t="str">
        <f>'Access &amp; Signage options'!C14</f>
        <v>metre</v>
      </c>
      <c r="C243" s="7">
        <f>'Access &amp; Signage options'!D14</f>
        <v>36</v>
      </c>
      <c r="D243" s="211" t="str">
        <f>IF('Access &amp; Signage options'!E14="","",'Access &amp; Signage options'!E14)</f>
        <v>Y</v>
      </c>
      <c r="E243" s="150" t="str">
        <f>IF('Access &amp; Signage options'!F14="","",'Access &amp; Signage options'!F14)</f>
        <v/>
      </c>
      <c r="F243" s="211" t="str">
        <f>IF('Access &amp; Signage options'!G14="","",'Access &amp; Signage options'!G14)</f>
        <v/>
      </c>
      <c r="G243" s="150" t="str">
        <f>IF('Woodland options'!H243=0,"",'Woodland options'!H243)</f>
        <v/>
      </c>
      <c r="H243" s="31">
        <f>'Access &amp; Signage options'!I14</f>
        <v>0</v>
      </c>
      <c r="I243" s="32" t="str">
        <f>'Access &amp; Signage options'!J14</f>
        <v>3 - Access &amp; Recreation</v>
      </c>
      <c r="J243" s="33" t="str">
        <f>'Access &amp; Signage options'!K14</f>
        <v>02 - Paths</v>
      </c>
      <c r="K243" s="34">
        <f>'Access &amp; Signage options'!L14</f>
        <v>2</v>
      </c>
      <c r="L243" s="213" t="str">
        <f>'Access &amp; Signage options'!N14</f>
        <v>3.02.02</v>
      </c>
      <c r="M243" s="151">
        <f>'Access &amp; Signage options'!O14</f>
        <v>65</v>
      </c>
    </row>
    <row r="244" spans="1:13" x14ac:dyDescent="0.25">
      <c r="A244" s="164" t="str">
        <f>'Access &amp; Signage options'!B15</f>
        <v>3.03 - Gates</v>
      </c>
      <c r="B244" s="25"/>
      <c r="C244" s="26"/>
      <c r="D244" s="25"/>
      <c r="E244" s="25"/>
      <c r="F244" s="25"/>
      <c r="G244" s="25"/>
      <c r="H244" s="27"/>
      <c r="I244" s="25"/>
      <c r="J244" s="25"/>
      <c r="K244" s="28"/>
      <c r="L244" s="205">
        <f>'Access &amp; Signage options'!N15</f>
        <v>3.03</v>
      </c>
      <c r="M244" s="165"/>
    </row>
    <row r="245" spans="1:13" x14ac:dyDescent="0.25">
      <c r="A245" s="149" t="str">
        <f>'Access &amp; Signage options'!B16</f>
        <v>Kissing Gate (all ability)</v>
      </c>
      <c r="B245" s="207" t="str">
        <f>'Access &amp; Signage options'!C16</f>
        <v>each</v>
      </c>
      <c r="C245" s="7">
        <f>'Access &amp; Signage options'!D16</f>
        <v>380</v>
      </c>
      <c r="D245" s="211" t="str">
        <f>IF('Access &amp; Signage options'!E16="","",'Access &amp; Signage options'!E16)</f>
        <v>Y</v>
      </c>
      <c r="E245" s="150" t="str">
        <f>IF('Access &amp; Signage options'!F16="","",'Access &amp; Signage options'!F16)</f>
        <v/>
      </c>
      <c r="F245" s="211" t="str">
        <f>IF('Access &amp; Signage options'!G16="","",'Access &amp; Signage options'!G16)</f>
        <v/>
      </c>
      <c r="G245" s="150" t="str">
        <f>IF('Woodland options'!H245=0,"",'Woodland options'!H245)</f>
        <v/>
      </c>
      <c r="H245" s="31">
        <f>'Access &amp; Signage options'!I16</f>
        <v>0</v>
      </c>
      <c r="I245" s="32" t="str">
        <f>'Access &amp; Signage options'!J16</f>
        <v>3 - Access &amp; Recreation</v>
      </c>
      <c r="J245" s="33" t="str">
        <f>'Access &amp; Signage options'!K16</f>
        <v>03 - Gates</v>
      </c>
      <c r="K245" s="34">
        <f>'Access &amp; Signage options'!L16</f>
        <v>1</v>
      </c>
      <c r="L245" s="213" t="str">
        <f>'Access &amp; Signage options'!N16</f>
        <v>3.03.01</v>
      </c>
      <c r="M245" s="151">
        <f>'Access &amp; Signage options'!O16</f>
        <v>67</v>
      </c>
    </row>
    <row r="246" spans="1:13" x14ac:dyDescent="0.25">
      <c r="A246" s="149" t="str">
        <f>'Access &amp; Signage options'!B17</f>
        <v>Kissing Gate (pedestrian only)</v>
      </c>
      <c r="B246" s="207" t="str">
        <f>'Access &amp; Signage options'!C17</f>
        <v>each</v>
      </c>
      <c r="C246" s="7">
        <f>'Access &amp; Signage options'!D17</f>
        <v>300</v>
      </c>
      <c r="D246" s="211" t="str">
        <f>IF('Access &amp; Signage options'!E17="","",'Access &amp; Signage options'!E17)</f>
        <v>Y</v>
      </c>
      <c r="E246" s="150" t="str">
        <f>IF('Access &amp; Signage options'!F17="","",'Access &amp; Signage options'!F17)</f>
        <v/>
      </c>
      <c r="F246" s="211" t="str">
        <f>IF('Access &amp; Signage options'!G17="","",'Access &amp; Signage options'!G17)</f>
        <v/>
      </c>
      <c r="G246" s="150" t="str">
        <f>IF('Woodland options'!H246=0,"",'Woodland options'!H246)</f>
        <v/>
      </c>
      <c r="H246" s="31">
        <f>'Access &amp; Signage options'!I17</f>
        <v>0</v>
      </c>
      <c r="I246" s="32" t="str">
        <f>'Access &amp; Signage options'!J17</f>
        <v>3 - Access &amp; Recreation</v>
      </c>
      <c r="J246" s="33" t="str">
        <f>'Access &amp; Signage options'!K17</f>
        <v>03 - Gates</v>
      </c>
      <c r="K246" s="34">
        <f>'Access &amp; Signage options'!L17</f>
        <v>2</v>
      </c>
      <c r="L246" s="213" t="str">
        <f>'Access &amp; Signage options'!N17</f>
        <v>3.03.02</v>
      </c>
      <c r="M246" s="151">
        <f>'Access &amp; Signage options'!O17</f>
        <v>68</v>
      </c>
    </row>
    <row r="247" spans="1:13" x14ac:dyDescent="0.25">
      <c r="A247" s="166" t="str">
        <f>'Access &amp; Signage options'!B18</f>
        <v>Bridleway gate</v>
      </c>
      <c r="B247" s="210" t="str">
        <f>'Access &amp; Signage options'!C18</f>
        <v>each</v>
      </c>
      <c r="C247" s="7">
        <f>'Access &amp; Signage options'!D18</f>
        <v>350</v>
      </c>
      <c r="D247" s="211" t="str">
        <f>IF('Access &amp; Signage options'!E18="","",'Access &amp; Signage options'!E18)</f>
        <v>Y</v>
      </c>
      <c r="E247" s="150" t="str">
        <f>IF('Access &amp; Signage options'!F18="","",'Access &amp; Signage options'!F18)</f>
        <v/>
      </c>
      <c r="F247" s="211" t="str">
        <f>IF('Access &amp; Signage options'!G18="","",'Access &amp; Signage options'!G18)</f>
        <v/>
      </c>
      <c r="G247" s="150" t="str">
        <f>IF('Woodland options'!H247=0,"",'Woodland options'!H247)</f>
        <v/>
      </c>
      <c r="H247" s="31">
        <f>'Access &amp; Signage options'!I18</f>
        <v>0</v>
      </c>
      <c r="I247" s="32" t="str">
        <f>'Access &amp; Signage options'!J18</f>
        <v>3 - Access &amp; Recreation</v>
      </c>
      <c r="J247" s="33" t="str">
        <f>'Access &amp; Signage options'!K18</f>
        <v>03 - Gates</v>
      </c>
      <c r="K247" s="34">
        <f>'Access &amp; Signage options'!L18</f>
        <v>3</v>
      </c>
      <c r="L247" s="213" t="str">
        <f>'Access &amp; Signage options'!N18</f>
        <v>3.03.03</v>
      </c>
      <c r="M247" s="167">
        <f>'Access &amp; Signage options'!O18</f>
        <v>88</v>
      </c>
    </row>
    <row r="248" spans="1:13" x14ac:dyDescent="0.25">
      <c r="A248" s="149" t="str">
        <f>'Access &amp; Signage options'!B19</f>
        <v>Dog gate</v>
      </c>
      <c r="B248" s="207" t="str">
        <f>'Access &amp; Signage options'!C19</f>
        <v>each</v>
      </c>
      <c r="C248" s="7">
        <f>'Access &amp; Signage options'!D19</f>
        <v>65</v>
      </c>
      <c r="D248" s="211" t="str">
        <f>IF('Access &amp; Signage options'!E19="","",'Access &amp; Signage options'!E19)</f>
        <v>Y</v>
      </c>
      <c r="E248" s="150" t="str">
        <f>IF('Access &amp; Signage options'!F19="","",'Access &amp; Signage options'!F19)</f>
        <v/>
      </c>
      <c r="F248" s="211" t="str">
        <f>IF('Access &amp; Signage options'!G19="","",'Access &amp; Signage options'!G19)</f>
        <v/>
      </c>
      <c r="G248" s="150" t="str">
        <f>IF('Woodland options'!H248=0,"",'Woodland options'!H248)</f>
        <v/>
      </c>
      <c r="H248" s="31">
        <f>'Access &amp; Signage options'!I19</f>
        <v>0</v>
      </c>
      <c r="I248" s="32" t="str">
        <f>'Access &amp; Signage options'!J19</f>
        <v>3 - Access &amp; Recreation</v>
      </c>
      <c r="J248" s="33" t="str">
        <f>'Access &amp; Signage options'!K19</f>
        <v>03 - Gates</v>
      </c>
      <c r="K248" s="34">
        <f>'Access &amp; Signage options'!L19</f>
        <v>4</v>
      </c>
      <c r="L248" s="213" t="str">
        <f>'Access &amp; Signage options'!N19</f>
        <v>3.03.04</v>
      </c>
      <c r="M248" s="151">
        <f>'Access &amp; Signage options'!O19</f>
        <v>70</v>
      </c>
    </row>
    <row r="249" spans="1:13" x14ac:dyDescent="0.25">
      <c r="A249" s="149" t="str">
        <f>'Access &amp; Signage options'!B20</f>
        <v>Horse gate (bespoke field gate)</v>
      </c>
      <c r="B249" s="207" t="str">
        <f>'Access &amp; Signage options'!C20</f>
        <v>each</v>
      </c>
      <c r="C249" s="7">
        <f>'Access &amp; Signage options'!D20</f>
        <v>400</v>
      </c>
      <c r="D249" s="211" t="str">
        <f>IF('Access &amp; Signage options'!E20="","",'Access &amp; Signage options'!E20)</f>
        <v>Y</v>
      </c>
      <c r="E249" s="150" t="str">
        <f>IF('Access &amp; Signage options'!F20="","",'Access &amp; Signage options'!F20)</f>
        <v/>
      </c>
      <c r="F249" s="211" t="str">
        <f>IF('Access &amp; Signage options'!G20="","",'Access &amp; Signage options'!G20)</f>
        <v/>
      </c>
      <c r="G249" s="150" t="str">
        <f>IF('Woodland options'!H249=0,"",'Woodland options'!H249)</f>
        <v/>
      </c>
      <c r="H249" s="31">
        <f>'Access &amp; Signage options'!I20</f>
        <v>0</v>
      </c>
      <c r="I249" s="32" t="str">
        <f>'Access &amp; Signage options'!J20</f>
        <v>3 - Access &amp; Recreation</v>
      </c>
      <c r="J249" s="33" t="str">
        <f>'Access &amp; Signage options'!K20</f>
        <v>03 - Gates</v>
      </c>
      <c r="K249" s="34">
        <f>'Access &amp; Signage options'!L20</f>
        <v>5</v>
      </c>
      <c r="L249" s="213" t="str">
        <f>'Access &amp; Signage options'!N20</f>
        <v>3.03.05</v>
      </c>
      <c r="M249" s="151">
        <f>'Access &amp; Signage options'!O20</f>
        <v>89</v>
      </c>
    </row>
    <row r="250" spans="1:13" x14ac:dyDescent="0.25">
      <c r="A250" s="149" t="str">
        <f>'Access &amp; Signage options'!B21</f>
        <v xml:space="preserve">Field gate (12ft , 5 bar) </v>
      </c>
      <c r="B250" s="207" t="str">
        <f>'Access &amp; Signage options'!C21</f>
        <v>each</v>
      </c>
      <c r="C250" s="7">
        <f>'Access &amp; Signage options'!D21</f>
        <v>390</v>
      </c>
      <c r="D250" s="211" t="str">
        <f>IF('Access &amp; Signage options'!E21="","",'Access &amp; Signage options'!E21)</f>
        <v>Y</v>
      </c>
      <c r="E250" s="150" t="str">
        <f>IF('Access &amp; Signage options'!F21="","",'Access &amp; Signage options'!F21)</f>
        <v/>
      </c>
      <c r="F250" s="211" t="str">
        <f>IF('Access &amp; Signage options'!G21="","",'Access &amp; Signage options'!G21)</f>
        <v/>
      </c>
      <c r="G250" s="150" t="str">
        <f>IF('Woodland options'!H250=0,"",'Woodland options'!H250)</f>
        <v/>
      </c>
      <c r="H250" s="31">
        <f>'Access &amp; Signage options'!I21</f>
        <v>0</v>
      </c>
      <c r="I250" s="32" t="str">
        <f>'Access &amp; Signage options'!J21</f>
        <v>3 - Access &amp; Recreation</v>
      </c>
      <c r="J250" s="33" t="str">
        <f>'Access &amp; Signage options'!K21</f>
        <v>03 - Gates</v>
      </c>
      <c r="K250" s="34">
        <f>'Access &amp; Signage options'!L21</f>
        <v>6</v>
      </c>
      <c r="L250" s="213" t="str">
        <f>'Access &amp; Signage options'!N21</f>
        <v>3.03.06</v>
      </c>
      <c r="M250" s="151">
        <f>'Access &amp; Signage options'!O21</f>
        <v>45</v>
      </c>
    </row>
    <row r="251" spans="1:13" x14ac:dyDescent="0.25">
      <c r="A251" s="163" t="str">
        <f>'Access &amp; Signage options'!B22</f>
        <v>Relocation of gates</v>
      </c>
      <c r="B251" s="209" t="str">
        <f>'Access &amp; Signage options'!C22</f>
        <v>each</v>
      </c>
      <c r="C251" s="30">
        <f>'Access &amp; Signage options'!D22</f>
        <v>135</v>
      </c>
      <c r="D251" s="211" t="str">
        <f>IF('Access &amp; Signage options'!E22="","",'Access &amp; Signage options'!E22)</f>
        <v>Y</v>
      </c>
      <c r="E251" s="150" t="str">
        <f>IF('Access &amp; Signage options'!F22="","",'Access &amp; Signage options'!F22)</f>
        <v/>
      </c>
      <c r="F251" s="211" t="str">
        <f>IF('Access &amp; Signage options'!G22="","",'Access &amp; Signage options'!G22)</f>
        <v/>
      </c>
      <c r="G251" s="150" t="str">
        <f>IF('Woodland options'!H251=0,"",'Woodland options'!H251)</f>
        <v/>
      </c>
      <c r="H251" s="31">
        <f>'Access &amp; Signage options'!I22</f>
        <v>0</v>
      </c>
      <c r="I251" s="32" t="str">
        <f>'Access &amp; Signage options'!J22</f>
        <v>3 - Access &amp; Recreation</v>
      </c>
      <c r="J251" s="33" t="str">
        <f>'Access &amp; Signage options'!K22</f>
        <v>03 - Gates</v>
      </c>
      <c r="K251" s="34">
        <f>'Access &amp; Signage options'!L22</f>
        <v>7</v>
      </c>
      <c r="L251" s="213" t="str">
        <f>'Access &amp; Signage options'!N22</f>
        <v>3.03.07</v>
      </c>
      <c r="M251" s="160">
        <f>'Access &amp; Signage options'!O22</f>
        <v>372</v>
      </c>
    </row>
    <row r="252" spans="1:13" x14ac:dyDescent="0.25">
      <c r="A252" s="149" t="str">
        <f>'Access &amp; Signage options'!B23</f>
        <v>Supply and fit wooden pole barrier</v>
      </c>
      <c r="B252" s="207" t="str">
        <f>'Access &amp; Signage options'!C23</f>
        <v>each</v>
      </c>
      <c r="C252" s="7">
        <f>'Access &amp; Signage options'!D23</f>
        <v>190</v>
      </c>
      <c r="D252" s="211" t="str">
        <f>IF('Access &amp; Signage options'!E23="","",'Access &amp; Signage options'!E23)</f>
        <v>Y</v>
      </c>
      <c r="E252" s="150" t="str">
        <f>IF('Access &amp; Signage options'!F23="","",'Access &amp; Signage options'!F23)</f>
        <v/>
      </c>
      <c r="F252" s="211" t="str">
        <f>IF('Access &amp; Signage options'!G23="","",'Access &amp; Signage options'!G23)</f>
        <v/>
      </c>
      <c r="G252" s="150" t="str">
        <f>IF('Woodland options'!H252=0,"",'Woodland options'!H252)</f>
        <v/>
      </c>
      <c r="H252" s="31">
        <f>'Access &amp; Signage options'!I23</f>
        <v>0</v>
      </c>
      <c r="I252" s="32" t="str">
        <f>'Access &amp; Signage options'!J23</f>
        <v>3 - Access &amp; Recreation</v>
      </c>
      <c r="J252" s="33" t="str">
        <f>'Access &amp; Signage options'!K23</f>
        <v>03 - Gates</v>
      </c>
      <c r="K252" s="34">
        <f>'Access &amp; Signage options'!L23</f>
        <v>8</v>
      </c>
      <c r="L252" s="213" t="str">
        <f>'Access &amp; Signage options'!N23</f>
        <v>3.03.08</v>
      </c>
      <c r="M252" s="151">
        <f>'Access &amp; Signage options'!O23</f>
        <v>47</v>
      </c>
    </row>
    <row r="253" spans="1:13" x14ac:dyDescent="0.25">
      <c r="A253" s="149" t="str">
        <f>'Access &amp; Signage options'!B24</f>
        <v>Supply and fit metal pole barrier</v>
      </c>
      <c r="B253" s="207" t="str">
        <f>'Access &amp; Signage options'!C24</f>
        <v>each</v>
      </c>
      <c r="C253" s="7">
        <f>'Access &amp; Signage options'!D24</f>
        <v>400</v>
      </c>
      <c r="D253" s="211" t="str">
        <f>IF('Access &amp; Signage options'!E24="","",'Access &amp; Signage options'!E24)</f>
        <v>Y</v>
      </c>
      <c r="E253" s="150" t="str">
        <f>IF('Access &amp; Signage options'!F24="","",'Access &amp; Signage options'!F24)</f>
        <v/>
      </c>
      <c r="F253" s="211" t="str">
        <f>IF('Access &amp; Signage options'!G24="","",'Access &amp; Signage options'!G24)</f>
        <v/>
      </c>
      <c r="G253" s="150" t="str">
        <f>IF('Woodland options'!H253=0,"",'Woodland options'!H253)</f>
        <v/>
      </c>
      <c r="H253" s="31">
        <f>'Access &amp; Signage options'!I24</f>
        <v>0</v>
      </c>
      <c r="I253" s="32" t="str">
        <f>'Access &amp; Signage options'!J24</f>
        <v>3 - Access &amp; Recreation</v>
      </c>
      <c r="J253" s="33" t="str">
        <f>'Access &amp; Signage options'!K24</f>
        <v>03 - Gates</v>
      </c>
      <c r="K253" s="34">
        <f>'Access &amp; Signage options'!L24</f>
        <v>9</v>
      </c>
      <c r="L253" s="213" t="str">
        <f>'Access &amp; Signage options'!N24</f>
        <v>3.03.09</v>
      </c>
      <c r="M253" s="151">
        <f>'Access &amp; Signage options'!O24</f>
        <v>48</v>
      </c>
    </row>
    <row r="254" spans="1:13" x14ac:dyDescent="0.25">
      <c r="A254" s="149" t="str">
        <f>'Access &amp; Signage options'!B25</f>
        <v>Motorbike barriers (allow foot and horse access)</v>
      </c>
      <c r="B254" s="207" t="str">
        <f>'Access &amp; Signage options'!C25</f>
        <v>each</v>
      </c>
      <c r="C254" s="7">
        <f>'Access &amp; Signage options'!D25</f>
        <v>350</v>
      </c>
      <c r="D254" s="211" t="str">
        <f>IF('Access &amp; Signage options'!E25="","",'Access &amp; Signage options'!E25)</f>
        <v>Y</v>
      </c>
      <c r="E254" s="150" t="str">
        <f>IF('Access &amp; Signage options'!F25="","",'Access &amp; Signage options'!F25)</f>
        <v/>
      </c>
      <c r="F254" s="211" t="str">
        <f>IF('Access &amp; Signage options'!G25="","",'Access &amp; Signage options'!G25)</f>
        <v/>
      </c>
      <c r="G254" s="150" t="str">
        <f>IF('Woodland options'!H254=0,"",'Woodland options'!H254)</f>
        <v/>
      </c>
      <c r="H254" s="31">
        <f>'Access &amp; Signage options'!I25</f>
        <v>0</v>
      </c>
      <c r="I254" s="32" t="str">
        <f>'Access &amp; Signage options'!J25</f>
        <v>3 - Access &amp; Recreation</v>
      </c>
      <c r="J254" s="33" t="str">
        <f>'Access &amp; Signage options'!K25</f>
        <v>03 - Gates</v>
      </c>
      <c r="K254" s="34">
        <f>'Access &amp; Signage options'!L25</f>
        <v>10</v>
      </c>
      <c r="L254" s="213" t="str">
        <f>'Access &amp; Signage options'!N25</f>
        <v>3.03.10</v>
      </c>
      <c r="M254" s="151">
        <f>'Access &amp; Signage options'!O25</f>
        <v>90</v>
      </c>
    </row>
    <row r="255" spans="1:13" x14ac:dyDescent="0.25">
      <c r="A255" s="163" t="str">
        <f>'Access &amp; Signage options'!B26</f>
        <v>Stone gate post</v>
      </c>
      <c r="B255" s="209" t="str">
        <f>'Access &amp; Signage options'!C26</f>
        <v>each</v>
      </c>
      <c r="C255" s="30">
        <f>'Access &amp; Signage options'!D26</f>
        <v>280</v>
      </c>
      <c r="D255" s="211" t="str">
        <f>IF('Access &amp; Signage options'!E26="","",'Access &amp; Signage options'!E26)</f>
        <v>Y</v>
      </c>
      <c r="E255" s="150" t="str">
        <f>IF('Access &amp; Signage options'!F26="","",'Access &amp; Signage options'!F26)</f>
        <v/>
      </c>
      <c r="F255" s="211" t="str">
        <f>IF('Access &amp; Signage options'!G26="","",'Access &amp; Signage options'!G26)</f>
        <v/>
      </c>
      <c r="G255" s="150" t="str">
        <f>IF('Woodland options'!H255=0,"",'Woodland options'!H255)</f>
        <v/>
      </c>
      <c r="H255" s="31">
        <f>'Access &amp; Signage options'!I26</f>
        <v>0</v>
      </c>
      <c r="I255" s="32" t="str">
        <f>'Access &amp; Signage options'!J26</f>
        <v>3 - Access &amp; Recreation</v>
      </c>
      <c r="J255" s="33" t="str">
        <f>'Access &amp; Signage options'!K26</f>
        <v>03 - Gates</v>
      </c>
      <c r="K255" s="34">
        <f>'Access &amp; Signage options'!L26</f>
        <v>11</v>
      </c>
      <c r="L255" s="213" t="str">
        <f>'Access &amp; Signage options'!N26</f>
        <v>3.03.11</v>
      </c>
      <c r="M255" s="160">
        <f>'Access &amp; Signage options'!O26</f>
        <v>362</v>
      </c>
    </row>
    <row r="256" spans="1:13" x14ac:dyDescent="0.25">
      <c r="A256" s="163" t="str">
        <f>'Access &amp; Signage options'!B27</f>
        <v>Wooden wings for gates (pair)</v>
      </c>
      <c r="B256" s="209" t="str">
        <f>'Access &amp; Signage options'!C27</f>
        <v>each</v>
      </c>
      <c r="C256" s="30">
        <f>'Access &amp; Signage options'!D27</f>
        <v>70</v>
      </c>
      <c r="D256" s="211" t="str">
        <f>IF('Access &amp; Signage options'!E27="","",'Access &amp; Signage options'!E27)</f>
        <v>Y</v>
      </c>
      <c r="E256" s="150" t="str">
        <f>IF('Access &amp; Signage options'!F27="","",'Access &amp; Signage options'!F27)</f>
        <v/>
      </c>
      <c r="F256" s="211" t="str">
        <f>IF('Access &amp; Signage options'!G27="","",'Access &amp; Signage options'!G27)</f>
        <v/>
      </c>
      <c r="G256" s="150" t="str">
        <f>IF('Woodland options'!H256=0,"",'Woodland options'!H256)</f>
        <v/>
      </c>
      <c r="H256" s="31">
        <f>'Access &amp; Signage options'!I27</f>
        <v>0</v>
      </c>
      <c r="I256" s="32" t="str">
        <f>'Access &amp; Signage options'!J27</f>
        <v>3 - Access &amp; Recreation</v>
      </c>
      <c r="J256" s="33" t="str">
        <f>'Access &amp; Signage options'!K27</f>
        <v>03 - Gates</v>
      </c>
      <c r="K256" s="34">
        <f>'Access &amp; Signage options'!L27</f>
        <v>12</v>
      </c>
      <c r="L256" s="213" t="str">
        <f>'Access &amp; Signage options'!N27</f>
        <v>3.03.12</v>
      </c>
      <c r="M256" s="160">
        <f>'Access &amp; Signage options'!O27</f>
        <v>364</v>
      </c>
    </row>
    <row r="257" spans="1:13" x14ac:dyDescent="0.25">
      <c r="A257" s="149" t="str">
        <f>'Access &amp; Signage options'!B28</f>
        <v>Hanging watergate &gt;5m span (see FC Bulletin 102)</v>
      </c>
      <c r="B257" s="207" t="str">
        <f>'Access &amp; Signage options'!C28</f>
        <v>each</v>
      </c>
      <c r="C257" s="7">
        <f>'Access &amp; Signage options'!D28</f>
        <v>350</v>
      </c>
      <c r="D257" s="211" t="str">
        <f>IF('Access &amp; Signage options'!E28="","",'Access &amp; Signage options'!E28)</f>
        <v>Y</v>
      </c>
      <c r="E257" s="150" t="str">
        <f>IF('Access &amp; Signage options'!F28="","",'Access &amp; Signage options'!F28)</f>
        <v/>
      </c>
      <c r="F257" s="211" t="str">
        <f>IF('Access &amp; Signage options'!G28="","",'Access &amp; Signage options'!G28)</f>
        <v/>
      </c>
      <c r="G257" s="150" t="str">
        <f>IF('Woodland options'!H257=0,"",'Woodland options'!H257)</f>
        <v/>
      </c>
      <c r="H257" s="22">
        <f>'Access &amp; Signage options'!I28</f>
        <v>0</v>
      </c>
      <c r="I257" s="9" t="str">
        <f>'Access &amp; Signage options'!J28</f>
        <v>3 - Access &amp; Recreation</v>
      </c>
      <c r="J257" s="33" t="str">
        <f>'Access &amp; Signage options'!K28</f>
        <v>03 - Gates</v>
      </c>
      <c r="K257" s="11">
        <f>'Access &amp; Signage options'!L28</f>
        <v>13</v>
      </c>
      <c r="L257" s="213" t="str">
        <f>'Access &amp; Signage options'!N28</f>
        <v>3.03.13</v>
      </c>
      <c r="M257" s="151">
        <f>'Access &amp; Signage options'!O28</f>
        <v>43</v>
      </c>
    </row>
    <row r="258" spans="1:13" x14ac:dyDescent="0.25">
      <c r="A258" s="149" t="str">
        <f>'Access &amp; Signage options'!B29</f>
        <v>Hanging watergate &lt;5m span (see FC Bulletin 102)</v>
      </c>
      <c r="B258" s="207" t="str">
        <f>'Access &amp; Signage options'!C29</f>
        <v>each</v>
      </c>
      <c r="C258" s="7">
        <f>'Access &amp; Signage options'!D29</f>
        <v>240</v>
      </c>
      <c r="D258" s="211" t="str">
        <f>IF('Access &amp; Signage options'!E29="","",'Access &amp; Signage options'!E29)</f>
        <v>Y</v>
      </c>
      <c r="E258" s="150" t="str">
        <f>IF('Access &amp; Signage options'!F29="","",'Access &amp; Signage options'!F29)</f>
        <v/>
      </c>
      <c r="F258" s="211" t="str">
        <f>IF('Access &amp; Signage options'!G29="","",'Access &amp; Signage options'!G29)</f>
        <v/>
      </c>
      <c r="G258" s="150" t="str">
        <f>IF('Woodland options'!H258=0,"",'Woodland options'!H258)</f>
        <v/>
      </c>
      <c r="H258" s="22">
        <f>'Access &amp; Signage options'!I29</f>
        <v>0</v>
      </c>
      <c r="I258" s="9" t="str">
        <f>'Access &amp; Signage options'!J29</f>
        <v>3 - Access &amp; Recreation</v>
      </c>
      <c r="J258" s="33" t="str">
        <f>'Access &amp; Signage options'!K29</f>
        <v>03 - Gates</v>
      </c>
      <c r="K258" s="11">
        <f>'Access &amp; Signage options'!L29</f>
        <v>14</v>
      </c>
      <c r="L258" s="213" t="str">
        <f>'Access &amp; Signage options'!N29</f>
        <v>3.03.14</v>
      </c>
      <c r="M258" s="151">
        <f>'Access &amp; Signage options'!O29</f>
        <v>44</v>
      </c>
    </row>
    <row r="259" spans="1:13" x14ac:dyDescent="0.25">
      <c r="A259" s="164" t="str">
        <f>'Access &amp; Signage options'!B30</f>
        <v>3.04 - Access furniture</v>
      </c>
      <c r="B259" s="25"/>
      <c r="C259" s="26"/>
      <c r="D259" s="25"/>
      <c r="E259" s="25"/>
      <c r="F259" s="25"/>
      <c r="G259" s="25"/>
      <c r="H259" s="27"/>
      <c r="I259" s="25"/>
      <c r="J259" s="25"/>
      <c r="K259" s="28"/>
      <c r="L259" s="205">
        <f>'Access &amp; Signage options'!N30</f>
        <v>3.04</v>
      </c>
      <c r="M259" s="165"/>
    </row>
    <row r="260" spans="1:13" x14ac:dyDescent="0.25">
      <c r="A260" s="149" t="str">
        <f>'Access &amp; Signage options'!B31</f>
        <v>Stile</v>
      </c>
      <c r="B260" s="207" t="str">
        <f>'Access &amp; Signage options'!C31</f>
        <v>each</v>
      </c>
      <c r="C260" s="7">
        <f>'Access &amp; Signage options'!D31</f>
        <v>125</v>
      </c>
      <c r="D260" s="211" t="str">
        <f>IF('Access &amp; Signage options'!E31="","",'Access &amp; Signage options'!E31)</f>
        <v>Y</v>
      </c>
      <c r="E260" s="150" t="str">
        <f>IF('Access &amp; Signage options'!F31="","",'Access &amp; Signage options'!F31)</f>
        <v/>
      </c>
      <c r="F260" s="211" t="str">
        <f>IF('Access &amp; Signage options'!G31="","",'Access &amp; Signage options'!G31)</f>
        <v/>
      </c>
      <c r="G260" s="150" t="str">
        <f>IF('Woodland options'!H260=0,"",'Woodland options'!H260)</f>
        <v/>
      </c>
      <c r="H260" s="31">
        <f>'Access &amp; Signage options'!I31</f>
        <v>0</v>
      </c>
      <c r="I260" s="32" t="str">
        <f>'Access &amp; Signage options'!J31</f>
        <v>3 - Access &amp; Recreation</v>
      </c>
      <c r="J260" s="33" t="str">
        <f>'Access &amp; Signage options'!K31</f>
        <v>04 - Access Furniture</v>
      </c>
      <c r="K260" s="34">
        <f>'Access &amp; Signage options'!L31</f>
        <v>1</v>
      </c>
      <c r="L260" s="213" t="str">
        <f>'Access &amp; Signage options'!N31</f>
        <v>3.04.01</v>
      </c>
      <c r="M260" s="151">
        <f>'Access &amp; Signage options'!O31</f>
        <v>69</v>
      </c>
    </row>
    <row r="261" spans="1:13" x14ac:dyDescent="0.25">
      <c r="A261" s="168" t="str">
        <f>'Access &amp; Signage options'!B32</f>
        <v>Stile (with ladder)</v>
      </c>
      <c r="B261" s="209" t="str">
        <f>'Access &amp; Signage options'!C32</f>
        <v>each</v>
      </c>
      <c r="C261" s="30">
        <f>'Access &amp; Signage options'!D32</f>
        <v>125</v>
      </c>
      <c r="D261" s="211" t="str">
        <f>IF('Access &amp; Signage options'!E32="","",'Access &amp; Signage options'!E32)</f>
        <v>Y</v>
      </c>
      <c r="E261" s="150" t="str">
        <f>IF('Access &amp; Signage options'!F32="","",'Access &amp; Signage options'!F32)</f>
        <v/>
      </c>
      <c r="F261" s="211" t="str">
        <f>IF('Access &amp; Signage options'!G32="","",'Access &amp; Signage options'!G32)</f>
        <v/>
      </c>
      <c r="G261" s="150" t="str">
        <f>IF('Woodland options'!H261=0,"",'Woodland options'!H261)</f>
        <v/>
      </c>
      <c r="H261" s="31">
        <f>'Access &amp; Signage options'!I32</f>
        <v>0</v>
      </c>
      <c r="I261" s="32" t="str">
        <f>'Access &amp; Signage options'!J32</f>
        <v>3 - Access &amp; Recreation</v>
      </c>
      <c r="J261" s="33" t="str">
        <f>'Access &amp; Signage options'!K32</f>
        <v>04 - Access Furniture</v>
      </c>
      <c r="K261" s="34">
        <f>'Access &amp; Signage options'!L32</f>
        <v>2</v>
      </c>
      <c r="L261" s="213" t="str">
        <f>'Access &amp; Signage options'!N32</f>
        <v>3.04.02</v>
      </c>
      <c r="M261" s="169">
        <f>'Access &amp; Signage options'!O32</f>
        <v>375</v>
      </c>
    </row>
    <row r="262" spans="1:13" x14ac:dyDescent="0.25">
      <c r="A262" s="168" t="str">
        <f>'Access &amp; Signage options'!B33</f>
        <v>Stile (Step over stile in a stone wall)</v>
      </c>
      <c r="B262" s="209" t="str">
        <f>'Access &amp; Signage options'!C33</f>
        <v>each</v>
      </c>
      <c r="C262" s="30">
        <f>'Access &amp; Signage options'!D33</f>
        <v>115</v>
      </c>
      <c r="D262" s="211" t="str">
        <f>IF('Access &amp; Signage options'!E33="","",'Access &amp; Signage options'!E33)</f>
        <v>Y</v>
      </c>
      <c r="E262" s="150" t="str">
        <f>IF('Access &amp; Signage options'!F33="","",'Access &amp; Signage options'!F33)</f>
        <v/>
      </c>
      <c r="F262" s="211" t="str">
        <f>IF('Access &amp; Signage options'!G33="","",'Access &amp; Signage options'!G33)</f>
        <v/>
      </c>
      <c r="G262" s="150" t="str">
        <f>IF('Woodland options'!H262=0,"",'Woodland options'!H262)</f>
        <v/>
      </c>
      <c r="H262" s="31">
        <f>'Access &amp; Signage options'!I33</f>
        <v>0</v>
      </c>
      <c r="I262" s="32" t="str">
        <f>'Access &amp; Signage options'!J33</f>
        <v>3 - Access &amp; Recreation</v>
      </c>
      <c r="J262" s="33" t="str">
        <f>'Access &amp; Signage options'!K33</f>
        <v>04 - Access Furniture</v>
      </c>
      <c r="K262" s="34">
        <f>'Access &amp; Signage options'!L33</f>
        <v>3</v>
      </c>
      <c r="L262" s="213" t="str">
        <f>'Access &amp; Signage options'!N33</f>
        <v>3.04.03</v>
      </c>
      <c r="M262" s="169">
        <f>'Access &amp; Signage options'!O33</f>
        <v>376</v>
      </c>
    </row>
    <row r="263" spans="1:13" x14ac:dyDescent="0.25">
      <c r="A263" s="168" t="str">
        <f>'Access &amp; Signage options'!B34</f>
        <v>Stile (Step through stile in stone wall)</v>
      </c>
      <c r="B263" s="209" t="str">
        <f>'Access &amp; Signage options'!C34</f>
        <v>each</v>
      </c>
      <c r="C263" s="30">
        <f>'Access &amp; Signage options'!D34</f>
        <v>85</v>
      </c>
      <c r="D263" s="211" t="str">
        <f>IF('Access &amp; Signage options'!E34="","",'Access &amp; Signage options'!E34)</f>
        <v>Y</v>
      </c>
      <c r="E263" s="150" t="str">
        <f>IF('Access &amp; Signage options'!F34="","",'Access &amp; Signage options'!F34)</f>
        <v/>
      </c>
      <c r="F263" s="211" t="str">
        <f>IF('Access &amp; Signage options'!G34="","",'Access &amp; Signage options'!G34)</f>
        <v/>
      </c>
      <c r="G263" s="150" t="str">
        <f>IF('Woodland options'!H263=0,"",'Woodland options'!H263)</f>
        <v/>
      </c>
      <c r="H263" s="31">
        <f>'Access &amp; Signage options'!I34</f>
        <v>0</v>
      </c>
      <c r="I263" s="32" t="str">
        <f>'Access &amp; Signage options'!J34</f>
        <v>3 - Access &amp; Recreation</v>
      </c>
      <c r="J263" s="33" t="str">
        <f>'Access &amp; Signage options'!K34</f>
        <v>04 - Access Furniture</v>
      </c>
      <c r="K263" s="34">
        <f>'Access &amp; Signage options'!L34</f>
        <v>4</v>
      </c>
      <c r="L263" s="213" t="str">
        <f>'Access &amp; Signage options'!N34</f>
        <v>3.04.04</v>
      </c>
      <c r="M263" s="169">
        <f>'Access &amp; Signage options'!O34</f>
        <v>377</v>
      </c>
    </row>
    <row r="264" spans="1:13" x14ac:dyDescent="0.25">
      <c r="A264" s="149" t="str">
        <f>'Access &amp; Signage options'!B35</f>
        <v>Access gaps (side posts and level surface)</v>
      </c>
      <c r="B264" s="207" t="str">
        <f>'Access &amp; Signage options'!C35</f>
        <v>each</v>
      </c>
      <c r="C264" s="7">
        <f>'Access &amp; Signage options'!D35</f>
        <v>45</v>
      </c>
      <c r="D264" s="211" t="str">
        <f>IF('Access &amp; Signage options'!E35="","",'Access &amp; Signage options'!E35)</f>
        <v>Y</v>
      </c>
      <c r="E264" s="150" t="str">
        <f>IF('Access &amp; Signage options'!F35="","",'Access &amp; Signage options'!F35)</f>
        <v/>
      </c>
      <c r="F264" s="211" t="str">
        <f>IF('Access &amp; Signage options'!G35="","",'Access &amp; Signage options'!G35)</f>
        <v/>
      </c>
      <c r="G264" s="150" t="str">
        <f>IF('Woodland options'!H264=0,"",'Woodland options'!H264)</f>
        <v/>
      </c>
      <c r="H264" s="31">
        <f>'Access &amp; Signage options'!I35</f>
        <v>0</v>
      </c>
      <c r="I264" s="32" t="str">
        <f>'Access &amp; Signage options'!J35</f>
        <v>3 - Access &amp; Recreation</v>
      </c>
      <c r="J264" s="33" t="str">
        <f>'Access &amp; Signage options'!K35</f>
        <v>04 - Access Furniture</v>
      </c>
      <c r="K264" s="34">
        <f>'Access &amp; Signage options'!L35</f>
        <v>5</v>
      </c>
      <c r="L264" s="213" t="str">
        <f>'Access &amp; Signage options'!N35</f>
        <v>3.04.05</v>
      </c>
      <c r="M264" s="151">
        <f>'Access &amp; Signage options'!O35</f>
        <v>66</v>
      </c>
    </row>
    <row r="265" spans="1:13" x14ac:dyDescent="0.25">
      <c r="A265" s="166" t="str">
        <f>'Access &amp; Signage options'!B36</f>
        <v>Footbridge (Timber on steel beams)</v>
      </c>
      <c r="B265" s="207" t="str">
        <f>'Access &amp; Signage options'!C36</f>
        <v>metre</v>
      </c>
      <c r="C265" s="7">
        <f>'Access &amp; Signage options'!D36</f>
        <v>750</v>
      </c>
      <c r="D265" s="211" t="str">
        <f>IF('Access &amp; Signage options'!E36="","",'Access &amp; Signage options'!E36)</f>
        <v>Y</v>
      </c>
      <c r="E265" s="150" t="str">
        <f>IF('Access &amp; Signage options'!F36="","",'Access &amp; Signage options'!F36)</f>
        <v/>
      </c>
      <c r="F265" s="211" t="str">
        <f>IF('Access &amp; Signage options'!G36="","",'Access &amp; Signage options'!G36)</f>
        <v/>
      </c>
      <c r="G265" s="150" t="str">
        <f>IF('Woodland options'!H265=0,"",'Woodland options'!H265)</f>
        <v/>
      </c>
      <c r="H265" s="31">
        <f>'Access &amp; Signage options'!I36</f>
        <v>0</v>
      </c>
      <c r="I265" s="32" t="str">
        <f>'Access &amp; Signage options'!J36</f>
        <v>3 - Access &amp; Recreation</v>
      </c>
      <c r="J265" s="33" t="str">
        <f>'Access &amp; Signage options'!K36</f>
        <v>04 - Access Furniture</v>
      </c>
      <c r="K265" s="34">
        <f>'Access &amp; Signage options'!L36</f>
        <v>6</v>
      </c>
      <c r="L265" s="213" t="str">
        <f>'Access &amp; Signage options'!N36</f>
        <v>3.04.06</v>
      </c>
      <c r="M265" s="167">
        <f>'Access &amp; Signage options'!O36</f>
        <v>80</v>
      </c>
    </row>
    <row r="266" spans="1:13" x14ac:dyDescent="0.25">
      <c r="A266" s="168" t="str">
        <f>'Access &amp; Signage options'!B37</f>
        <v>Footbridge (Wooden)</v>
      </c>
      <c r="B266" s="209" t="str">
        <f>'Access &amp; Signage options'!C37</f>
        <v>each</v>
      </c>
      <c r="C266" s="30">
        <f>'Access &amp; Signage options'!D37</f>
        <v>315</v>
      </c>
      <c r="D266" s="211" t="str">
        <f>IF('Access &amp; Signage options'!E37="","",'Access &amp; Signage options'!E37)</f>
        <v>Y</v>
      </c>
      <c r="E266" s="150" t="str">
        <f>IF('Access &amp; Signage options'!F37="","",'Access &amp; Signage options'!F37)</f>
        <v/>
      </c>
      <c r="F266" s="211" t="str">
        <f>IF('Access &amp; Signage options'!G37="","",'Access &amp; Signage options'!G37)</f>
        <v/>
      </c>
      <c r="G266" s="150" t="str">
        <f>IF('Woodland options'!H266=0,"",'Woodland options'!H266)</f>
        <v/>
      </c>
      <c r="H266" s="31">
        <f>'Access &amp; Signage options'!I37</f>
        <v>0</v>
      </c>
      <c r="I266" s="32" t="str">
        <f>'Access &amp; Signage options'!J37</f>
        <v>3 - Access &amp; Recreation</v>
      </c>
      <c r="J266" s="33" t="str">
        <f>'Access &amp; Signage options'!K37</f>
        <v>04 - Access Furniture</v>
      </c>
      <c r="K266" s="34">
        <f>'Access &amp; Signage options'!L37</f>
        <v>7</v>
      </c>
      <c r="L266" s="213" t="str">
        <f>'Access &amp; Signage options'!N37</f>
        <v>3.04.07</v>
      </c>
      <c r="M266" s="169">
        <f>'Access &amp; Signage options'!O37</f>
        <v>378</v>
      </c>
    </row>
    <row r="267" spans="1:13" x14ac:dyDescent="0.25">
      <c r="A267" s="166" t="str">
        <f>'Access &amp; Signage options'!B38</f>
        <v>Picnic bench with table</v>
      </c>
      <c r="B267" s="207" t="str">
        <f>'Access &amp; Signage options'!C38</f>
        <v>each</v>
      </c>
      <c r="C267" s="7">
        <f>'Access &amp; Signage options'!D38</f>
        <v>530</v>
      </c>
      <c r="D267" s="211" t="str">
        <f>IF('Access &amp; Signage options'!E38="","",'Access &amp; Signage options'!E38)</f>
        <v>Y</v>
      </c>
      <c r="E267" s="150" t="str">
        <f>IF('Access &amp; Signage options'!F38="","",'Access &amp; Signage options'!F38)</f>
        <v/>
      </c>
      <c r="F267" s="211" t="str">
        <f>IF('Access &amp; Signage options'!G38="","",'Access &amp; Signage options'!G38)</f>
        <v/>
      </c>
      <c r="G267" s="150" t="str">
        <f>IF('Woodland options'!H267=0,"",'Woodland options'!H267)</f>
        <v/>
      </c>
      <c r="H267" s="31">
        <f>'Access &amp; Signage options'!I38</f>
        <v>0</v>
      </c>
      <c r="I267" s="32" t="str">
        <f>'Access &amp; Signage options'!J38</f>
        <v>3 - Access &amp; Recreation</v>
      </c>
      <c r="J267" s="33" t="str">
        <f>'Access &amp; Signage options'!K38</f>
        <v>04 - Access Furniture</v>
      </c>
      <c r="K267" s="34">
        <f>'Access &amp; Signage options'!L38</f>
        <v>8</v>
      </c>
      <c r="L267" s="213" t="str">
        <f>'Access &amp; Signage options'!N38</f>
        <v>3.04.08</v>
      </c>
      <c r="M267" s="167">
        <f>'Access &amp; Signage options'!O38</f>
        <v>77</v>
      </c>
    </row>
    <row r="268" spans="1:13" x14ac:dyDescent="0.25">
      <c r="A268" s="166" t="str">
        <f>'Access &amp; Signage options'!B39</f>
        <v>Bench with backrest</v>
      </c>
      <c r="B268" s="207" t="str">
        <f>'Access &amp; Signage options'!C39</f>
        <v>each</v>
      </c>
      <c r="C268" s="7">
        <f>'Access &amp; Signage options'!D39</f>
        <v>410</v>
      </c>
      <c r="D268" s="211" t="str">
        <f>IF('Access &amp; Signage options'!E39="","",'Access &amp; Signage options'!E39)</f>
        <v>Y</v>
      </c>
      <c r="E268" s="150" t="str">
        <f>IF('Access &amp; Signage options'!F39="","",'Access &amp; Signage options'!F39)</f>
        <v/>
      </c>
      <c r="F268" s="211" t="str">
        <f>IF('Access &amp; Signage options'!G39="","",'Access &amp; Signage options'!G39)</f>
        <v/>
      </c>
      <c r="G268" s="150" t="str">
        <f>IF('Woodland options'!H268=0,"",'Woodland options'!H268)</f>
        <v/>
      </c>
      <c r="H268" s="31">
        <f>'Access &amp; Signage options'!I39</f>
        <v>0</v>
      </c>
      <c r="I268" s="32" t="str">
        <f>'Access &amp; Signage options'!J39</f>
        <v>3 - Access &amp; Recreation</v>
      </c>
      <c r="J268" s="33" t="str">
        <f>'Access &amp; Signage options'!K39</f>
        <v>04 - Access Furniture</v>
      </c>
      <c r="K268" s="34">
        <f>'Access &amp; Signage options'!L39</f>
        <v>9</v>
      </c>
      <c r="L268" s="213" t="str">
        <f>'Access &amp; Signage options'!N39</f>
        <v>3.04.09</v>
      </c>
      <c r="M268" s="167">
        <f>'Access &amp; Signage options'!O39</f>
        <v>78</v>
      </c>
    </row>
    <row r="269" spans="1:13" x14ac:dyDescent="0.25">
      <c r="A269" s="166" t="str">
        <f>'Access &amp; Signage options'!B40</f>
        <v>Bench (basic)</v>
      </c>
      <c r="B269" s="207" t="str">
        <f>'Access &amp; Signage options'!C40</f>
        <v>each</v>
      </c>
      <c r="C269" s="7">
        <f>'Access &amp; Signage options'!D40</f>
        <v>165</v>
      </c>
      <c r="D269" s="211" t="str">
        <f>IF('Access &amp; Signage options'!E40="","",'Access &amp; Signage options'!E40)</f>
        <v>Y</v>
      </c>
      <c r="E269" s="150" t="str">
        <f>IF('Access &amp; Signage options'!F40="","",'Access &amp; Signage options'!F40)</f>
        <v/>
      </c>
      <c r="F269" s="211" t="str">
        <f>IF('Access &amp; Signage options'!G40="","",'Access &amp; Signage options'!G40)</f>
        <v/>
      </c>
      <c r="G269" s="150" t="str">
        <f>IF('Woodland options'!H269=0,"",'Woodland options'!H269)</f>
        <v/>
      </c>
      <c r="H269" s="31">
        <f>'Access &amp; Signage options'!I40</f>
        <v>0</v>
      </c>
      <c r="I269" s="32" t="str">
        <f>'Access &amp; Signage options'!J40</f>
        <v>3 - Access &amp; Recreation</v>
      </c>
      <c r="J269" s="33" t="str">
        <f>'Access &amp; Signage options'!K40</f>
        <v>04 - Access Furniture</v>
      </c>
      <c r="K269" s="34">
        <f>'Access &amp; Signage options'!L40</f>
        <v>10</v>
      </c>
      <c r="L269" s="213" t="str">
        <f>'Access &amp; Signage options'!N40</f>
        <v>3.04.10</v>
      </c>
      <c r="M269" s="167">
        <f>'Access &amp; Signage options'!O40</f>
        <v>79</v>
      </c>
    </row>
    <row r="270" spans="1:13" x14ac:dyDescent="0.25">
      <c r="A270" s="149" t="str">
        <f>'Access &amp; Signage options'!B41</f>
        <v>Waymarkers (softwood with discs)</v>
      </c>
      <c r="B270" s="207" t="str">
        <f>'Access &amp; Signage options'!C41</f>
        <v>each</v>
      </c>
      <c r="C270" s="7">
        <f>'Access &amp; Signage options'!D41</f>
        <v>30</v>
      </c>
      <c r="D270" s="211" t="str">
        <f>IF('Access &amp; Signage options'!E41="","",'Access &amp; Signage options'!E41)</f>
        <v>Y</v>
      </c>
      <c r="E270" s="150" t="str">
        <f>IF('Access &amp; Signage options'!F41="","",'Access &amp; Signage options'!F41)</f>
        <v/>
      </c>
      <c r="F270" s="211" t="str">
        <f>IF('Access &amp; Signage options'!G41="","",'Access &amp; Signage options'!G41)</f>
        <v/>
      </c>
      <c r="G270" s="150" t="str">
        <f>IF('Woodland options'!H270=0,"",'Woodland options'!H270)</f>
        <v/>
      </c>
      <c r="H270" s="31">
        <f>'Access &amp; Signage options'!I41</f>
        <v>0</v>
      </c>
      <c r="I270" s="32" t="str">
        <f>'Access &amp; Signage options'!J41</f>
        <v>3 - Access &amp; Recreation</v>
      </c>
      <c r="J270" s="33" t="str">
        <f>'Access &amp; Signage options'!K41</f>
        <v>04 - Access Furniture</v>
      </c>
      <c r="K270" s="34">
        <f>'Access &amp; Signage options'!L41</f>
        <v>11</v>
      </c>
      <c r="L270" s="213" t="str">
        <f>'Access &amp; Signage options'!N41</f>
        <v>3.04.11</v>
      </c>
      <c r="M270" s="151">
        <f>'Access &amp; Signage options'!O41</f>
        <v>71</v>
      </c>
    </row>
    <row r="271" spans="1:13" x14ac:dyDescent="0.25">
      <c r="A271" s="149" t="str">
        <f>'Access &amp; Signage options'!B42</f>
        <v>Waymarkers (hardwood with routing)</v>
      </c>
      <c r="B271" s="207" t="str">
        <f>'Access &amp; Signage options'!C42</f>
        <v>each</v>
      </c>
      <c r="C271" s="7">
        <f>'Access &amp; Signage options'!D42</f>
        <v>60</v>
      </c>
      <c r="D271" s="211" t="str">
        <f>IF('Access &amp; Signage options'!E42="","",'Access &amp; Signage options'!E42)</f>
        <v>Y</v>
      </c>
      <c r="E271" s="150" t="str">
        <f>IF('Access &amp; Signage options'!F42="","",'Access &amp; Signage options'!F42)</f>
        <v/>
      </c>
      <c r="F271" s="211" t="str">
        <f>IF('Access &amp; Signage options'!G42="","",'Access &amp; Signage options'!G42)</f>
        <v/>
      </c>
      <c r="G271" s="150" t="str">
        <f>IF('Woodland options'!H271=0,"",'Woodland options'!H271)</f>
        <v/>
      </c>
      <c r="H271" s="31">
        <f>'Access &amp; Signage options'!I42</f>
        <v>0</v>
      </c>
      <c r="I271" s="32" t="str">
        <f>'Access &amp; Signage options'!J42</f>
        <v>3 - Access &amp; Recreation</v>
      </c>
      <c r="J271" s="33" t="str">
        <f>'Access &amp; Signage options'!K42</f>
        <v>04 - Access Furniture</v>
      </c>
      <c r="K271" s="34">
        <f>'Access &amp; Signage options'!L42</f>
        <v>12</v>
      </c>
      <c r="L271" s="213" t="str">
        <f>'Access &amp; Signage options'!N42</f>
        <v>3.04.12</v>
      </c>
      <c r="M271" s="151">
        <f>'Access &amp; Signage options'!O42</f>
        <v>72</v>
      </c>
    </row>
    <row r="272" spans="1:13" x14ac:dyDescent="0.25">
      <c r="A272" s="164" t="str">
        <f>'Access &amp; Signage options'!B43</f>
        <v>3.05 - Car parking &amp; forest roading</v>
      </c>
      <c r="B272" s="25"/>
      <c r="C272" s="26"/>
      <c r="D272" s="25"/>
      <c r="E272" s="25"/>
      <c r="F272" s="25"/>
      <c r="G272" s="25"/>
      <c r="H272" s="27"/>
      <c r="I272" s="25"/>
      <c r="J272" s="25"/>
      <c r="K272" s="28"/>
      <c r="L272" s="205">
        <f>'Access &amp; Signage options'!N43</f>
        <v>3.05</v>
      </c>
      <c r="M272" s="165"/>
    </row>
    <row r="273" spans="1:13" x14ac:dyDescent="0.25">
      <c r="A273" s="166" t="str">
        <f>'Access &amp; Signage options'!B44</f>
        <v>Small car park</v>
      </c>
      <c r="B273" s="207" t="str">
        <f>'Access &amp; Signage options'!C44</f>
        <v>sq m</v>
      </c>
      <c r="C273" s="7">
        <f>'Access &amp; Signage options'!D44</f>
        <v>20</v>
      </c>
      <c r="D273" s="211" t="str">
        <f>IF('Access &amp; Signage options'!E44="","",'Access &amp; Signage options'!E44)</f>
        <v>Y</v>
      </c>
      <c r="E273" s="150" t="str">
        <f>IF('Access &amp; Signage options'!F44="","",'Access &amp; Signage options'!F44)</f>
        <v/>
      </c>
      <c r="F273" s="211" t="str">
        <f>IF('Access &amp; Signage options'!G44="","",'Access &amp; Signage options'!G44)</f>
        <v/>
      </c>
      <c r="G273" s="150" t="str">
        <f>IF('Woodland options'!H273=0,"",'Woodland options'!H273)</f>
        <v/>
      </c>
      <c r="H273" s="31">
        <f>'Access &amp; Signage options'!I44</f>
        <v>0</v>
      </c>
      <c r="I273" s="32" t="str">
        <f>'Access &amp; Signage options'!J44</f>
        <v>3 - Access &amp; Recreation</v>
      </c>
      <c r="J273" s="33" t="str">
        <f>'Access &amp; Signage options'!K44</f>
        <v>05 - Parking</v>
      </c>
      <c r="K273" s="34">
        <f>'Access &amp; Signage options'!L44</f>
        <v>1</v>
      </c>
      <c r="L273" s="213" t="str">
        <f>'Access &amp; Signage options'!N44</f>
        <v>3.05.01</v>
      </c>
      <c r="M273" s="167">
        <f>'Access &amp; Signage options'!O44</f>
        <v>85</v>
      </c>
    </row>
    <row r="274" spans="1:13" x14ac:dyDescent="0.25">
      <c r="A274" s="166" t="str">
        <f>'Access &amp; Signage options'!B45</f>
        <v>Disabled parking bays (bespoke)</v>
      </c>
      <c r="B274" s="207" t="str">
        <f>'Access &amp; Signage options'!C45</f>
        <v>each</v>
      </c>
      <c r="C274" s="7">
        <f>'Access &amp; Signage options'!D45</f>
        <v>220</v>
      </c>
      <c r="D274" s="211" t="str">
        <f>IF('Access &amp; Signage options'!E45="","",'Access &amp; Signage options'!E45)</f>
        <v>Y</v>
      </c>
      <c r="E274" s="150" t="str">
        <f>IF('Access &amp; Signage options'!F45="","",'Access &amp; Signage options'!F45)</f>
        <v/>
      </c>
      <c r="F274" s="211" t="str">
        <f>IF('Access &amp; Signage options'!G45="","",'Access &amp; Signage options'!G45)</f>
        <v/>
      </c>
      <c r="G274" s="150" t="str">
        <f>IF('Woodland options'!H274=0,"",'Woodland options'!H274)</f>
        <v/>
      </c>
      <c r="H274" s="31">
        <f>'Access &amp; Signage options'!I45</f>
        <v>0</v>
      </c>
      <c r="I274" s="32" t="str">
        <f>'Access &amp; Signage options'!J45</f>
        <v>3 - Access &amp; Recreation</v>
      </c>
      <c r="J274" s="33" t="str">
        <f>'Access &amp; Signage options'!K45</f>
        <v>05 - Parking</v>
      </c>
      <c r="K274" s="34">
        <f>'Access &amp; Signage options'!L45</f>
        <v>2</v>
      </c>
      <c r="L274" s="213" t="str">
        <f>'Access &amp; Signage options'!N45</f>
        <v>3.05.02</v>
      </c>
      <c r="M274" s="167">
        <f>'Access &amp; Signage options'!O45</f>
        <v>86</v>
      </c>
    </row>
    <row r="275" spans="1:13" x14ac:dyDescent="0.25">
      <c r="A275" s="166" t="str">
        <f>'Access &amp; Signage options'!B46</f>
        <v>Cat 1 access track</v>
      </c>
      <c r="B275" s="207" t="str">
        <f>'Access &amp; Signage options'!C46</f>
        <v>metre</v>
      </c>
      <c r="C275" s="7">
        <f>'Access &amp; Signage options'!D46</f>
        <v>60</v>
      </c>
      <c r="D275" s="211" t="str">
        <f>IF('Access &amp; Signage options'!E46="","",'Access &amp; Signage options'!E46)</f>
        <v>Y</v>
      </c>
      <c r="E275" s="150" t="str">
        <f>IF('Access &amp; Signage options'!F46="","",'Access &amp; Signage options'!F46)</f>
        <v/>
      </c>
      <c r="F275" s="211" t="str">
        <f>IF('Access &amp; Signage options'!G46="","",'Access &amp; Signage options'!G46)</f>
        <v/>
      </c>
      <c r="G275" s="150" t="str">
        <f>IF('Woodland options'!H275=0,"",'Woodland options'!H275)</f>
        <v/>
      </c>
      <c r="H275" s="31">
        <f>'Access &amp; Signage options'!I46</f>
        <v>0</v>
      </c>
      <c r="I275" s="32" t="str">
        <f>'Access &amp; Signage options'!J46</f>
        <v>3 - Access &amp; Recreation</v>
      </c>
      <c r="J275" s="33" t="str">
        <f>'Access &amp; Signage options'!K46</f>
        <v>05 - Parking</v>
      </c>
      <c r="K275" s="34">
        <f>'Access &amp; Signage options'!L46</f>
        <v>3</v>
      </c>
      <c r="L275" s="213" t="str">
        <f>'Access &amp; Signage options'!N46</f>
        <v>3.05.03</v>
      </c>
      <c r="M275" s="167"/>
    </row>
    <row r="276" spans="1:13" x14ac:dyDescent="0.25">
      <c r="A276" s="166" t="str">
        <f>'Access &amp; Signage options'!B47</f>
        <v>Intermediate access track</v>
      </c>
      <c r="B276" s="207" t="str">
        <f>'Access &amp; Signage options'!C47</f>
        <v>metre</v>
      </c>
      <c r="C276" s="7">
        <f>'Access &amp; Signage options'!D47</f>
        <v>30</v>
      </c>
      <c r="D276" s="211" t="str">
        <f>IF('Access &amp; Signage options'!E47="","",'Access &amp; Signage options'!E47)</f>
        <v>Y</v>
      </c>
      <c r="E276" s="150" t="str">
        <f>IF('Access &amp; Signage options'!F47="","",'Access &amp; Signage options'!F47)</f>
        <v/>
      </c>
      <c r="F276" s="211" t="str">
        <f>IF('Access &amp; Signage options'!G47="","",'Access &amp; Signage options'!G47)</f>
        <v/>
      </c>
      <c r="G276" s="150" t="str">
        <f>IF('Woodland options'!H276=0,"",'Woodland options'!H276)</f>
        <v/>
      </c>
      <c r="H276" s="31">
        <f>'Access &amp; Signage options'!I47</f>
        <v>0</v>
      </c>
      <c r="I276" s="32" t="str">
        <f>'Access &amp; Signage options'!J47</f>
        <v>3 - Access &amp; Recreation</v>
      </c>
      <c r="J276" s="33" t="str">
        <f>'Access &amp; Signage options'!K47</f>
        <v>05 - Parking</v>
      </c>
      <c r="K276" s="34">
        <f>'Access &amp; Signage options'!L47</f>
        <v>4</v>
      </c>
      <c r="L276" s="213" t="str">
        <f>'Access &amp; Signage options'!N47</f>
        <v>3.05.04</v>
      </c>
      <c r="M276" s="167"/>
    </row>
    <row r="277" spans="1:13" x14ac:dyDescent="0.25">
      <c r="A277" s="166" t="str">
        <f>'Access &amp; Signage options'!B48</f>
        <v>Road maintenance</v>
      </c>
      <c r="B277" s="207" t="str">
        <f>'Access &amp; Signage options'!C48</f>
        <v>metre</v>
      </c>
      <c r="C277" s="7">
        <f>'Access &amp; Signage options'!D48</f>
        <v>1</v>
      </c>
      <c r="D277" s="211" t="str">
        <f>IF('Access &amp; Signage options'!E48="","",'Access &amp; Signage options'!E48)</f>
        <v>Y</v>
      </c>
      <c r="E277" s="150" t="str">
        <f>IF('Access &amp; Signage options'!F48="","",'Access &amp; Signage options'!F48)</f>
        <v/>
      </c>
      <c r="F277" s="211" t="str">
        <f>IF('Access &amp; Signage options'!G48="","",'Access &amp; Signage options'!G48)</f>
        <v/>
      </c>
      <c r="G277" s="150" t="str">
        <f>IF('Woodland options'!H277=0,"",'Woodland options'!H277)</f>
        <v/>
      </c>
      <c r="H277" s="31">
        <f>'Access &amp; Signage options'!I48</f>
        <v>0</v>
      </c>
      <c r="I277" s="32" t="str">
        <f>'Access &amp; Signage options'!J48</f>
        <v>3 - Access &amp; Recreation</v>
      </c>
      <c r="J277" s="33" t="str">
        <f>'Access &amp; Signage options'!K48</f>
        <v>05 - Parking</v>
      </c>
      <c r="K277" s="34">
        <f>'Access &amp; Signage options'!L48</f>
        <v>5</v>
      </c>
      <c r="L277" s="213" t="str">
        <f>'Access &amp; Signage options'!N48</f>
        <v>3.05.05</v>
      </c>
      <c r="M277" s="167"/>
    </row>
    <row r="278" spans="1:13" x14ac:dyDescent="0.25">
      <c r="A278" s="166" t="str">
        <f>'Access &amp; Signage options'!B49</f>
        <v>Basic access track</v>
      </c>
      <c r="B278" s="207" t="str">
        <f>'Access &amp; Signage options'!C49</f>
        <v>metre</v>
      </c>
      <c r="C278" s="7">
        <f>'Access &amp; Signage options'!D49</f>
        <v>15</v>
      </c>
      <c r="D278" s="211" t="str">
        <f>IF('Access &amp; Signage options'!E49="","",'Access &amp; Signage options'!E49)</f>
        <v>Y</v>
      </c>
      <c r="E278" s="150" t="str">
        <f>IF('Access &amp; Signage options'!F49="","",'Access &amp; Signage options'!F49)</f>
        <v/>
      </c>
      <c r="F278" s="211" t="str">
        <f>IF('Access &amp; Signage options'!G49="","",'Access &amp; Signage options'!G49)</f>
        <v/>
      </c>
      <c r="G278" s="150" t="str">
        <f>IF('Woodland options'!H278=0,"",'Woodland options'!H278)</f>
        <v/>
      </c>
      <c r="H278" s="31">
        <f>'Access &amp; Signage options'!I49</f>
        <v>0</v>
      </c>
      <c r="I278" s="32" t="str">
        <f>'Access &amp; Signage options'!J49</f>
        <v>3 - Access &amp; Recreation</v>
      </c>
      <c r="J278" s="33" t="str">
        <f>'Access &amp; Signage options'!K49</f>
        <v>05 - Parking</v>
      </c>
      <c r="K278" s="34">
        <f>'Access &amp; Signage options'!L49</f>
        <v>6</v>
      </c>
      <c r="L278" s="213" t="str">
        <f>'Access &amp; Signage options'!N49</f>
        <v>3.05.06</v>
      </c>
      <c r="M278" s="167"/>
    </row>
    <row r="279" spans="1:13" x14ac:dyDescent="0.25">
      <c r="A279" s="166" t="str">
        <f>'Access &amp; Signage options'!B50</f>
        <v>New culvert</v>
      </c>
      <c r="B279" s="207" t="str">
        <f>'Access &amp; Signage options'!C50</f>
        <v>metre</v>
      </c>
      <c r="C279" s="7">
        <f>'Access &amp; Signage options'!D50</f>
        <v>45</v>
      </c>
      <c r="D279" s="211" t="str">
        <f>IF('Access &amp; Signage options'!E50="","",'Access &amp; Signage options'!E50)</f>
        <v>Y</v>
      </c>
      <c r="E279" s="150" t="str">
        <f>IF('Access &amp; Signage options'!F50="","",'Access &amp; Signage options'!F50)</f>
        <v/>
      </c>
      <c r="F279" s="211" t="str">
        <f>IF('Access &amp; Signage options'!G50="","",'Access &amp; Signage options'!G50)</f>
        <v/>
      </c>
      <c r="G279" s="150" t="str">
        <f>IF('Woodland options'!H279=0,"",'Woodland options'!H279)</f>
        <v/>
      </c>
      <c r="H279" s="31">
        <f>'Access &amp; Signage options'!I50</f>
        <v>0</v>
      </c>
      <c r="I279" s="32" t="str">
        <f>'Access &amp; Signage options'!J50</f>
        <v>3 - Access &amp; Recreation</v>
      </c>
      <c r="J279" s="33" t="str">
        <f>'Access &amp; Signage options'!K50</f>
        <v>05 - Parking</v>
      </c>
      <c r="K279" s="34">
        <f>'Access &amp; Signage options'!L50</f>
        <v>7</v>
      </c>
      <c r="L279" s="213" t="str">
        <f>'Access &amp; Signage options'!N50</f>
        <v>3.05.07</v>
      </c>
      <c r="M279" s="167"/>
    </row>
    <row r="280" spans="1:13" x14ac:dyDescent="0.25">
      <c r="A280" s="164" t="str">
        <f>'Access &amp; Signage options'!B51</f>
        <v>3.06 - Educational access</v>
      </c>
      <c r="B280" s="25"/>
      <c r="C280" s="26"/>
      <c r="D280" s="25"/>
      <c r="E280" s="25"/>
      <c r="F280" s="25"/>
      <c r="G280" s="25"/>
      <c r="H280" s="27"/>
      <c r="I280" s="25"/>
      <c r="J280" s="25"/>
      <c r="K280" s="28"/>
      <c r="L280" s="205">
        <f>'Access &amp; Signage options'!N51</f>
        <v>3.06</v>
      </c>
      <c r="M280" s="165"/>
    </row>
    <row r="281" spans="1:13" x14ac:dyDescent="0.25">
      <c r="A281" s="163" t="str">
        <f>'Access &amp; Signage options'!B52</f>
        <v>Educational access - base payment (min. 4 visits/year)</v>
      </c>
      <c r="B281" s="209" t="str">
        <f>'Access &amp; Signage options'!C52</f>
        <v>agmt</v>
      </c>
      <c r="C281" s="30">
        <f>'Access &amp; Signage options'!D52</f>
        <v>500</v>
      </c>
      <c r="D281" s="211" t="str">
        <f>IF('Access &amp; Signage options'!E52="","",'Access &amp; Signage options'!E52)</f>
        <v/>
      </c>
      <c r="E281" s="150" t="str">
        <f>IF('Access &amp; Signage options'!F52="","",'Access &amp; Signage options'!F52)</f>
        <v>Y</v>
      </c>
      <c r="F281" s="211" t="str">
        <f>IF('Access &amp; Signage options'!G52="","",'Access &amp; Signage options'!G52)</f>
        <v/>
      </c>
      <c r="G281" s="150" t="str">
        <f>IF('Woodland options'!H276=0,"",'Woodland options'!H276)</f>
        <v/>
      </c>
      <c r="H281" s="31">
        <f>'Access &amp; Signage options'!I52</f>
        <v>0</v>
      </c>
      <c r="I281" s="32" t="str">
        <f>'Access &amp; Signage options'!J52</f>
        <v>3 - Access &amp; Recreation</v>
      </c>
      <c r="J281" s="33" t="str">
        <f>'Access &amp; Signage options'!K52</f>
        <v>06 - Educational Access</v>
      </c>
      <c r="K281" s="34">
        <f>'Access &amp; Signage options'!L52</f>
        <v>1</v>
      </c>
      <c r="L281" s="213" t="str">
        <f>'Access &amp; Signage options'!N52</f>
        <v>3.06.01</v>
      </c>
      <c r="M281" s="160">
        <f>'Access &amp; Signage options'!O52</f>
        <v>244</v>
      </c>
    </row>
    <row r="282" spans="1:13" x14ac:dyDescent="0.25">
      <c r="A282" s="163" t="str">
        <f>'Access &amp; Signage options'!B53</f>
        <v>Educational access - payment per visit</v>
      </c>
      <c r="B282" s="209" t="str">
        <f>'Access &amp; Signage options'!C53</f>
        <v>each visit</v>
      </c>
      <c r="C282" s="30">
        <f>'Access &amp; Signage options'!D53</f>
        <v>290</v>
      </c>
      <c r="D282" s="211" t="str">
        <f>IF('Access &amp; Signage options'!E53="","",'Access &amp; Signage options'!E53)</f>
        <v>Y</v>
      </c>
      <c r="E282" s="150" t="str">
        <f>IF('Access &amp; Signage options'!F53="","",'Access &amp; Signage options'!F53)</f>
        <v/>
      </c>
      <c r="F282" s="211" t="str">
        <f>IF('Access &amp; Signage options'!G53="","",'Access &amp; Signage options'!G53)</f>
        <v/>
      </c>
      <c r="G282" s="150" t="str">
        <f>IF('Woodland options'!H277=0,"",'Woodland options'!H277)</f>
        <v/>
      </c>
      <c r="H282" s="31">
        <f>'Access &amp; Signage options'!I53</f>
        <v>0</v>
      </c>
      <c r="I282" s="32" t="str">
        <f>'Access &amp; Signage options'!J53</f>
        <v>3 - Access &amp; Recreation</v>
      </c>
      <c r="J282" s="33" t="str">
        <f>'Access &amp; Signage options'!K53</f>
        <v>06 - Educational Access</v>
      </c>
      <c r="K282" s="34">
        <f>'Access &amp; Signage options'!L53</f>
        <v>2</v>
      </c>
      <c r="L282" s="213" t="str">
        <f>'Access &amp; Signage options'!N53</f>
        <v>3.06.02</v>
      </c>
      <c r="M282" s="160">
        <f>'Access &amp; Signage options'!O53</f>
        <v>242</v>
      </c>
    </row>
    <row r="283" spans="1:13" x14ac:dyDescent="0.25">
      <c r="A283" s="168" t="str">
        <f>'Access &amp; Signage options'!B54</f>
        <v>Helping prepare teachers information pack</v>
      </c>
      <c r="B283" s="209" t="str">
        <f>'Access &amp; Signage options'!C54</f>
        <v>each</v>
      </c>
      <c r="C283" s="30">
        <f>'Access &amp; Signage options'!D54</f>
        <v>490</v>
      </c>
      <c r="D283" s="211" t="str">
        <f>IF('Access &amp; Signage options'!E54="","",'Access &amp; Signage options'!E54)</f>
        <v>Y</v>
      </c>
      <c r="E283" s="150" t="str">
        <f>IF('Access &amp; Signage options'!F54="","",'Access &amp; Signage options'!F54)</f>
        <v/>
      </c>
      <c r="F283" s="211" t="str">
        <f>IF('Access &amp; Signage options'!G54="","",'Access &amp; Signage options'!G54)</f>
        <v/>
      </c>
      <c r="G283" s="150" t="str">
        <f>IF('Woodland options'!H278=0,"",'Woodland options'!H278)</f>
        <v/>
      </c>
      <c r="H283" s="31">
        <f>'Access &amp; Signage options'!I54</f>
        <v>0</v>
      </c>
      <c r="I283" s="32" t="str">
        <f>'Access &amp; Signage options'!J54</f>
        <v>3 - Access &amp; Recreation</v>
      </c>
      <c r="J283" s="33" t="str">
        <f>'Access &amp; Signage options'!K54</f>
        <v>06 - Educational Access</v>
      </c>
      <c r="K283" s="34">
        <f>'Access &amp; Signage options'!L54</f>
        <v>3</v>
      </c>
      <c r="L283" s="213" t="str">
        <f>'Access &amp; Signage options'!N54</f>
        <v>3.06.03</v>
      </c>
      <c r="M283" s="169">
        <f>'Access &amp; Signage options'!O54</f>
        <v>379</v>
      </c>
    </row>
    <row r="284" spans="1:13" x14ac:dyDescent="0.25">
      <c r="A284" s="164" t="str">
        <f>'Access &amp; Signage options'!B55</f>
        <v>3.07 - Interpretation &amp; promotion</v>
      </c>
      <c r="B284" s="25"/>
      <c r="C284" s="26"/>
      <c r="D284" s="25"/>
      <c r="E284" s="25"/>
      <c r="F284" s="25"/>
      <c r="G284" s="25"/>
      <c r="H284" s="27"/>
      <c r="I284" s="25"/>
      <c r="J284" s="25"/>
      <c r="K284" s="28"/>
      <c r="L284" s="205">
        <f>'Access &amp; Signage options'!N55</f>
        <v>3.07</v>
      </c>
      <c r="M284" s="165"/>
    </row>
    <row r="285" spans="1:13" x14ac:dyDescent="0.25">
      <c r="A285" s="149" t="str">
        <f>'Access &amp; Signage options'!B56</f>
        <v>Interpretation Boards (A1 size on wood frame)</v>
      </c>
      <c r="B285" s="207" t="str">
        <f>'Access &amp; Signage options'!C56</f>
        <v>each</v>
      </c>
      <c r="C285" s="7">
        <f>'Access &amp; Signage options'!D56</f>
        <v>1200</v>
      </c>
      <c r="D285" s="211" t="str">
        <f>IF('Access &amp; Signage options'!E56="","",'Access &amp; Signage options'!E56)</f>
        <v>Y</v>
      </c>
      <c r="E285" s="150" t="str">
        <f>IF('Access &amp; Signage options'!F56="","",'Access &amp; Signage options'!F56)</f>
        <v/>
      </c>
      <c r="F285" s="211" t="str">
        <f>IF('Access &amp; Signage options'!G56="","",'Access &amp; Signage options'!G56)</f>
        <v/>
      </c>
      <c r="G285" s="150" t="str">
        <f>IF('Woodland options'!H280=0,"",'Woodland options'!H280)</f>
        <v/>
      </c>
      <c r="H285" s="31">
        <f>'Access &amp; Signage options'!I56</f>
        <v>0</v>
      </c>
      <c r="I285" s="32" t="str">
        <f>'Access &amp; Signage options'!J56</f>
        <v>3 - Access &amp; Recreation</v>
      </c>
      <c r="J285" s="33" t="str">
        <f>'Access &amp; Signage options'!K56</f>
        <v>07 - Interpretation &amp; Promotion</v>
      </c>
      <c r="K285" s="34">
        <f>'Access &amp; Signage options'!L56</f>
        <v>1</v>
      </c>
      <c r="L285" s="213" t="str">
        <f>'Access &amp; Signage options'!N56</f>
        <v>3.07.01</v>
      </c>
      <c r="M285" s="151">
        <f>'Access &amp; Signage options'!O56</f>
        <v>73</v>
      </c>
    </row>
    <row r="286" spans="1:13" x14ac:dyDescent="0.25">
      <c r="A286" s="149" t="str">
        <f>'Access &amp; Signage options'!B57</f>
        <v>Notice Boards (non wood)</v>
      </c>
      <c r="B286" s="207" t="str">
        <f>'Access &amp; Signage options'!C57</f>
        <v>each</v>
      </c>
      <c r="C286" s="7">
        <f>'Access &amp; Signage options'!D57</f>
        <v>350</v>
      </c>
      <c r="D286" s="211" t="str">
        <f>IF('Access &amp; Signage options'!E57="","",'Access &amp; Signage options'!E57)</f>
        <v>Y</v>
      </c>
      <c r="E286" s="150" t="str">
        <f>IF('Access &amp; Signage options'!F57="","",'Access &amp; Signage options'!F57)</f>
        <v/>
      </c>
      <c r="F286" s="211" t="str">
        <f>IF('Access &amp; Signage options'!G57="","",'Access &amp; Signage options'!G57)</f>
        <v/>
      </c>
      <c r="G286" s="150" t="str">
        <f>IF('Woodland options'!H281=0,"",'Woodland options'!H281)</f>
        <v/>
      </c>
      <c r="H286" s="31">
        <f>'Access &amp; Signage options'!I57</f>
        <v>0</v>
      </c>
      <c r="I286" s="32" t="str">
        <f>'Access &amp; Signage options'!J57</f>
        <v>3 - Access &amp; Recreation</v>
      </c>
      <c r="J286" s="33" t="str">
        <f>'Access &amp; Signage options'!K57</f>
        <v>07 - Interpretation &amp; Promotion</v>
      </c>
      <c r="K286" s="34">
        <f>'Access &amp; Signage options'!L57</f>
        <v>2</v>
      </c>
      <c r="L286" s="213" t="str">
        <f>'Access &amp; Signage options'!N57</f>
        <v>3.07.02</v>
      </c>
      <c r="M286" s="151">
        <f>'Access &amp; Signage options'!O57</f>
        <v>74</v>
      </c>
    </row>
    <row r="287" spans="1:13" x14ac:dyDescent="0.25">
      <c r="A287" s="149" t="str">
        <f>'Access &amp; Signage options'!B58</f>
        <v>Leaflets (A4)</v>
      </c>
      <c r="B287" s="207" t="str">
        <f>'Access &amp; Signage options'!C58</f>
        <v>per500</v>
      </c>
      <c r="C287" s="7">
        <f>'Access &amp; Signage options'!D58</f>
        <v>500</v>
      </c>
      <c r="D287" s="211" t="str">
        <f>IF('Access &amp; Signage options'!E58="","",'Access &amp; Signage options'!E58)</f>
        <v>Y</v>
      </c>
      <c r="E287" s="150" t="str">
        <f>IF('Access &amp; Signage options'!F58="","",'Access &amp; Signage options'!F58)</f>
        <v/>
      </c>
      <c r="F287" s="211" t="str">
        <f>IF('Access &amp; Signage options'!G58="","",'Access &amp; Signage options'!G58)</f>
        <v/>
      </c>
      <c r="G287" s="150" t="str">
        <f>IF('Woodland options'!H282=0,"",'Woodland options'!H282)</f>
        <v/>
      </c>
      <c r="H287" s="31">
        <f>'Access &amp; Signage options'!I58</f>
        <v>0</v>
      </c>
      <c r="I287" s="32" t="str">
        <f>'Access &amp; Signage options'!J58</f>
        <v>3 - Access &amp; Recreation</v>
      </c>
      <c r="J287" s="33" t="str">
        <f>'Access &amp; Signage options'!K58</f>
        <v>07 - Interpretation &amp; Promotion</v>
      </c>
      <c r="K287" s="34">
        <f>'Access &amp; Signage options'!L58</f>
        <v>3</v>
      </c>
      <c r="L287" s="213" t="str">
        <f>'Access &amp; Signage options'!N58</f>
        <v>3.07.03</v>
      </c>
      <c r="M287" s="151">
        <f>'Access &amp; Signage options'!O58</f>
        <v>75</v>
      </c>
    </row>
    <row r="288" spans="1:13" x14ac:dyDescent="0.25">
      <c r="A288" s="149" t="str">
        <f>'Access &amp; Signage options'!B59</f>
        <v>Leaflets (A3)</v>
      </c>
      <c r="B288" s="207" t="str">
        <f>'Access &amp; Signage options'!C59</f>
        <v>per500</v>
      </c>
      <c r="C288" s="7">
        <f>'Access &amp; Signage options'!D59</f>
        <v>700</v>
      </c>
      <c r="D288" s="211" t="str">
        <f>IF('Access &amp; Signage options'!E59="","",'Access &amp; Signage options'!E59)</f>
        <v>Y</v>
      </c>
      <c r="E288" s="150" t="str">
        <f>IF('Access &amp; Signage options'!F59="","",'Access &amp; Signage options'!F59)</f>
        <v/>
      </c>
      <c r="F288" s="211" t="str">
        <f>IF('Access &amp; Signage options'!G59="","",'Access &amp; Signage options'!G59)</f>
        <v/>
      </c>
      <c r="G288" s="150" t="str">
        <f>IF('Woodland options'!H283=0,"",'Woodland options'!H283)</f>
        <v/>
      </c>
      <c r="H288" s="31">
        <f>'Access &amp; Signage options'!I59</f>
        <v>0</v>
      </c>
      <c r="I288" s="32" t="str">
        <f>'Access &amp; Signage options'!J59</f>
        <v>3 - Access &amp; Recreation</v>
      </c>
      <c r="J288" s="33" t="str">
        <f>'Access &amp; Signage options'!K59</f>
        <v>07 - Interpretation &amp; Promotion</v>
      </c>
      <c r="K288" s="34">
        <f>'Access &amp; Signage options'!L59</f>
        <v>4</v>
      </c>
      <c r="L288" s="213" t="str">
        <f>'Access &amp; Signage options'!N59</f>
        <v>3.07.04</v>
      </c>
      <c r="M288" s="151">
        <f>'Access &amp; Signage options'!O59</f>
        <v>76</v>
      </c>
    </row>
    <row r="289" spans="1:13" x14ac:dyDescent="0.25">
      <c r="A289" s="149" t="str">
        <f>'Access &amp; Signage options'!B60</f>
        <v>Press Release(s) regarding scheme</v>
      </c>
      <c r="B289" s="207" t="str">
        <f>'Access &amp; Signage options'!C60</f>
        <v>£/hr</v>
      </c>
      <c r="C289" s="7">
        <f>'Access &amp; Signage options'!D60</f>
        <v>45</v>
      </c>
      <c r="D289" s="211" t="str">
        <f>IF('Access &amp; Signage options'!E60="","",'Access &amp; Signage options'!E60)</f>
        <v/>
      </c>
      <c r="E289" s="150" t="str">
        <f>IF('Access &amp; Signage options'!F60="","",'Access &amp; Signage options'!F60)</f>
        <v>Y</v>
      </c>
      <c r="F289" s="211" t="str">
        <f>IF('Access &amp; Signage options'!G60="","",'Access &amp; Signage options'!G60)</f>
        <v/>
      </c>
      <c r="G289" s="150" t="str">
        <f>IF('Woodland options'!H284=0,"",'Woodland options'!H284)</f>
        <v/>
      </c>
      <c r="H289" s="31">
        <f>'Access &amp; Signage options'!I60</f>
        <v>0</v>
      </c>
      <c r="I289" s="32" t="str">
        <f>'Access &amp; Signage options'!J60</f>
        <v>3 - Access &amp; Recreation</v>
      </c>
      <c r="J289" s="33" t="str">
        <f>'Access &amp; Signage options'!K60</f>
        <v>07 - Interpretation &amp; Promotion</v>
      </c>
      <c r="K289" s="34">
        <f>'Access &amp; Signage options'!L60</f>
        <v>5</v>
      </c>
      <c r="L289" s="213" t="str">
        <f>'Access &amp; Signage options'!N60</f>
        <v>3.07.05</v>
      </c>
      <c r="M289" s="151">
        <f>'Access &amp; Signage options'!O60</f>
        <v>100</v>
      </c>
    </row>
    <row r="290" spans="1:13" x14ac:dyDescent="0.25">
      <c r="A290" s="149" t="str">
        <f>'Access &amp; Signage options'!B61</f>
        <v>Website design (Where access provided only)</v>
      </c>
      <c r="B290" s="207" t="str">
        <f>'Access &amp; Signage options'!C61</f>
        <v>each</v>
      </c>
      <c r="C290" s="7">
        <f>'Access &amp; Signage options'!D61</f>
        <v>250</v>
      </c>
      <c r="D290" s="211" t="str">
        <f>IF('Access &amp; Signage options'!E61="","",'Access &amp; Signage options'!E61)</f>
        <v/>
      </c>
      <c r="E290" s="150" t="str">
        <f>IF('Access &amp; Signage options'!F61="","",'Access &amp; Signage options'!F61)</f>
        <v>Y</v>
      </c>
      <c r="F290" s="211" t="str">
        <f>IF('Access &amp; Signage options'!G61="","",'Access &amp; Signage options'!G61)</f>
        <v/>
      </c>
      <c r="G290" s="150" t="str">
        <f>IF('Woodland options'!H285=0,"",'Woodland options'!H285)</f>
        <v/>
      </c>
      <c r="H290" s="31">
        <f>'Access &amp; Signage options'!I61</f>
        <v>0</v>
      </c>
      <c r="I290" s="32" t="str">
        <f>'Access &amp; Signage options'!J61</f>
        <v>3 - Access &amp; Recreation</v>
      </c>
      <c r="J290" s="33" t="str">
        <f>'Access &amp; Signage options'!K61</f>
        <v>07 - Interpretation &amp; Promotion</v>
      </c>
      <c r="K290" s="34">
        <f>'Access &amp; Signage options'!L61</f>
        <v>6</v>
      </c>
      <c r="L290" s="213" t="str">
        <f>'Access &amp; Signage options'!N61</f>
        <v>3.07.06</v>
      </c>
      <c r="M290" s="151">
        <f>'Access &amp; Signage options'!O61</f>
        <v>380</v>
      </c>
    </row>
    <row r="291" spans="1:13" x14ac:dyDescent="0.25">
      <c r="A291" s="149" t="str">
        <f>'Access &amp; Signage options'!B62</f>
        <v>Arts features</v>
      </c>
      <c r="B291" s="207" t="str">
        <f>'Access &amp; Signage options'!C62</f>
        <v>each</v>
      </c>
      <c r="C291" s="13" t="str">
        <f>'Access &amp; Signage options'!D62</f>
        <v>100% of eligible costs</v>
      </c>
      <c r="D291" s="211" t="str">
        <f>IF('Access &amp; Signage options'!E62="","",'Access &amp; Signage options'!E62)</f>
        <v>Y</v>
      </c>
      <c r="E291" s="150" t="str">
        <f>IF('Access &amp; Signage options'!F62="","",'Access &amp; Signage options'!F62)</f>
        <v/>
      </c>
      <c r="F291" s="211" t="str">
        <f>IF('Access &amp; Signage options'!G62="","",'Access &amp; Signage options'!G62)</f>
        <v/>
      </c>
      <c r="G291" s="150" t="str">
        <f>IF('Woodland options'!H286=0,"",'Woodland options'!H286)</f>
        <v/>
      </c>
      <c r="H291" s="31">
        <f>'Access &amp; Signage options'!I62</f>
        <v>0</v>
      </c>
      <c r="I291" s="32" t="str">
        <f>'Access &amp; Signage options'!J62</f>
        <v>3 - Access &amp; Recreation</v>
      </c>
      <c r="J291" s="33" t="str">
        <f>'Access &amp; Signage options'!K62</f>
        <v>07 - Interpretation &amp; Promotion</v>
      </c>
      <c r="K291" s="34">
        <f>'Access &amp; Signage options'!L62</f>
        <v>7</v>
      </c>
      <c r="L291" s="213" t="str">
        <f>'Access &amp; Signage options'!N62</f>
        <v>3.07.07</v>
      </c>
      <c r="M291" s="151">
        <f>'Access &amp; Signage options'!O62</f>
        <v>102</v>
      </c>
    </row>
    <row r="292" spans="1:13" x14ac:dyDescent="0.25">
      <c r="A292" s="163" t="str">
        <f>'Access &amp; Signage options'!B63</f>
        <v>Prepare and deliver volunteeer event</v>
      </c>
      <c r="B292" s="209" t="str">
        <f>'Access &amp; Signage options'!C63</f>
        <v>event</v>
      </c>
      <c r="C292" s="30">
        <f>'Access &amp; Signage options'!D63</f>
        <v>500</v>
      </c>
      <c r="D292" s="211" t="str">
        <f>IF('Access &amp; Signage options'!E63="","",'Access &amp; Signage options'!E63)</f>
        <v>Y</v>
      </c>
      <c r="E292" s="150" t="str">
        <f>IF('Access &amp; Signage options'!F63="","",'Access &amp; Signage options'!F63)</f>
        <v/>
      </c>
      <c r="F292" s="211" t="str">
        <f>IF('Access &amp; Signage options'!G63="","",'Access &amp; Signage options'!G63)</f>
        <v/>
      </c>
      <c r="G292" s="150" t="str">
        <f>IF('Woodland options'!H287=0,"",'Woodland options'!H287)</f>
        <v/>
      </c>
      <c r="H292" s="31">
        <f>'Access &amp; Signage options'!I63</f>
        <v>0</v>
      </c>
      <c r="I292" s="32" t="str">
        <f>'Access &amp; Signage options'!J63</f>
        <v>3 - Access &amp; Recreation</v>
      </c>
      <c r="J292" s="33" t="str">
        <f>'Access &amp; Signage options'!K63</f>
        <v>07 - Interpretation &amp; Promotion</v>
      </c>
      <c r="K292" s="34">
        <f>'Access &amp; Signage options'!L63</f>
        <v>8</v>
      </c>
      <c r="L292" s="213" t="str">
        <f>'Access &amp; Signage options'!N63</f>
        <v>3.07.08</v>
      </c>
      <c r="M292" s="160">
        <f>'Access &amp; Signage options'!O63</f>
        <v>245</v>
      </c>
    </row>
    <row r="293" spans="1:13" x14ac:dyDescent="0.25">
      <c r="A293" s="164" t="str">
        <f>'Access &amp; Signage options'!B64</f>
        <v>3.08 - Site management for access</v>
      </c>
      <c r="B293" s="25"/>
      <c r="C293" s="26"/>
      <c r="D293" s="25"/>
      <c r="E293" s="25"/>
      <c r="F293" s="25"/>
      <c r="G293" s="25"/>
      <c r="H293" s="27"/>
      <c r="I293" s="25"/>
      <c r="J293" s="25"/>
      <c r="K293" s="28"/>
      <c r="L293" s="205">
        <f>'Access &amp; Signage options'!N64</f>
        <v>3.08</v>
      </c>
      <c r="M293" s="165"/>
    </row>
    <row r="294" spans="1:13" x14ac:dyDescent="0.25">
      <c r="A294" s="149" t="str">
        <f>'Access &amp; Signage options'!B65</f>
        <v>Path Strimming (3m wide)</v>
      </c>
      <c r="B294" s="207" t="str">
        <f>'Access &amp; Signage options'!C65</f>
        <v>metre</v>
      </c>
      <c r="C294" s="7">
        <f>'Access &amp; Signage options'!D65</f>
        <v>0.23</v>
      </c>
      <c r="D294" s="211" t="str">
        <f>IF('Access &amp; Signage options'!E65="","",'Access &amp; Signage options'!E65)</f>
        <v/>
      </c>
      <c r="E294" s="150" t="str">
        <f>IF('Access &amp; Signage options'!F65="","",'Access &amp; Signage options'!F65)</f>
        <v>Y</v>
      </c>
      <c r="F294" s="211" t="str">
        <f>IF('Access &amp; Signage options'!G65="","",'Access &amp; Signage options'!G65)</f>
        <v/>
      </c>
      <c r="G294" s="150" t="str">
        <f>IF('Woodland options'!H289=0,"",'Woodland options'!H289)</f>
        <v/>
      </c>
      <c r="H294" s="31">
        <f>'Access &amp; Signage options'!I65</f>
        <v>0</v>
      </c>
      <c r="I294" s="32" t="str">
        <f>'Access &amp; Signage options'!J65</f>
        <v>3 - Access &amp; Recreation</v>
      </c>
      <c r="J294" s="33" t="str">
        <f>'Access &amp; Signage options'!K65</f>
        <v>08 - Site Management</v>
      </c>
      <c r="K294" s="34">
        <f>'Access &amp; Signage options'!L65</f>
        <v>1</v>
      </c>
      <c r="L294" s="213" t="str">
        <f>'Access &amp; Signage options'!N65</f>
        <v>3.08.01</v>
      </c>
      <c r="M294" s="151">
        <f>'Access &amp; Signage options'!O65</f>
        <v>62</v>
      </c>
    </row>
    <row r="295" spans="1:13" x14ac:dyDescent="0.25">
      <c r="A295" s="149" t="str">
        <f>'Access &amp; Signage options'!B66</f>
        <v>Grass cutting recreation areas (mowing, &lt;10cm)</v>
      </c>
      <c r="B295" s="207" t="str">
        <f>'Access &amp; Signage options'!C66</f>
        <v>hectare/season</v>
      </c>
      <c r="C295" s="7">
        <f>'Access &amp; Signage options'!D66</f>
        <v>550</v>
      </c>
      <c r="D295" s="211" t="str">
        <f>IF('Access &amp; Signage options'!E66="","",'Access &amp; Signage options'!E66)</f>
        <v/>
      </c>
      <c r="E295" s="150" t="str">
        <f>IF('Access &amp; Signage options'!F66="","",'Access &amp; Signage options'!F66)</f>
        <v>Y</v>
      </c>
      <c r="F295" s="211" t="str">
        <f>IF('Access &amp; Signage options'!G66="","",'Access &amp; Signage options'!G66)</f>
        <v/>
      </c>
      <c r="G295" s="150" t="str">
        <f>IF('Woodland options'!H290=0,"",'Woodland options'!H290)</f>
        <v/>
      </c>
      <c r="H295" s="31">
        <f>'Access &amp; Signage options'!I66</f>
        <v>0</v>
      </c>
      <c r="I295" s="32" t="str">
        <f>'Access &amp; Signage options'!J66</f>
        <v>3 - Access &amp; Recreation</v>
      </c>
      <c r="J295" s="33" t="str">
        <f>'Access &amp; Signage options'!K66</f>
        <v>08 - Site Management</v>
      </c>
      <c r="K295" s="34">
        <f>'Access &amp; Signage options'!L66</f>
        <v>2</v>
      </c>
      <c r="L295" s="213" t="str">
        <f>'Access &amp; Signage options'!N66</f>
        <v>3.08.02</v>
      </c>
      <c r="M295" s="151">
        <f>'Access &amp; Signage options'!O66</f>
        <v>61</v>
      </c>
    </row>
    <row r="296" spans="1:13" x14ac:dyDescent="0.25">
      <c r="A296" s="149" t="str">
        <f>'Access &amp; Signage options'!B67</f>
        <v>Litter picking (car park and/or litter issues)</v>
      </c>
      <c r="B296" s="207" t="str">
        <f>'Access &amp; Signage options'!C67</f>
        <v>season</v>
      </c>
      <c r="C296" s="7">
        <f>'Access &amp; Signage options'!D67</f>
        <v>700</v>
      </c>
      <c r="D296" s="211" t="str">
        <f>IF('Access &amp; Signage options'!E67="","",'Access &amp; Signage options'!E67)</f>
        <v/>
      </c>
      <c r="E296" s="150" t="str">
        <f>IF('Access &amp; Signage options'!F67="","",'Access &amp; Signage options'!F67)</f>
        <v>Y</v>
      </c>
      <c r="F296" s="211" t="str">
        <f>IF('Access &amp; Signage options'!G67="","",'Access &amp; Signage options'!G67)</f>
        <v/>
      </c>
      <c r="G296" s="150" t="str">
        <f>IF('Woodland options'!H291=0,"",'Woodland options'!H291)</f>
        <v/>
      </c>
      <c r="H296" s="31">
        <f>'Access &amp; Signage options'!I67</f>
        <v>0</v>
      </c>
      <c r="I296" s="32" t="str">
        <f>'Access &amp; Signage options'!J67</f>
        <v>3 - Access &amp; Recreation</v>
      </c>
      <c r="J296" s="33" t="str">
        <f>'Access &amp; Signage options'!K67</f>
        <v>08 - Site Management</v>
      </c>
      <c r="K296" s="34">
        <f>'Access &amp; Signage options'!L67</f>
        <v>3</v>
      </c>
      <c r="L296" s="213" t="str">
        <f>'Access &amp; Signage options'!N67</f>
        <v>3.08.03</v>
      </c>
      <c r="M296" s="151">
        <f>'Access &amp; Signage options'!O67</f>
        <v>82</v>
      </c>
    </row>
    <row r="297" spans="1:13" x14ac:dyDescent="0.25">
      <c r="A297" s="149" t="str">
        <f>'Access &amp; Signage options'!B68</f>
        <v>Litter picking (no car park)</v>
      </c>
      <c r="B297" s="207" t="str">
        <f>'Access &amp; Signage options'!C68</f>
        <v>season</v>
      </c>
      <c r="C297" s="7">
        <f>'Access &amp; Signage options'!D68</f>
        <v>300</v>
      </c>
      <c r="D297" s="211" t="str">
        <f>IF('Access &amp; Signage options'!E68="","",'Access &amp; Signage options'!E68)</f>
        <v/>
      </c>
      <c r="E297" s="150" t="str">
        <f>IF('Access &amp; Signage options'!F68="","",'Access &amp; Signage options'!F68)</f>
        <v>Y</v>
      </c>
      <c r="F297" s="211" t="str">
        <f>IF('Access &amp; Signage options'!G68="","",'Access &amp; Signage options'!G68)</f>
        <v/>
      </c>
      <c r="G297" s="150" t="str">
        <f>IF('Woodland options'!H292=0,"",'Woodland options'!H292)</f>
        <v/>
      </c>
      <c r="H297" s="31">
        <f>'Access &amp; Signage options'!I68</f>
        <v>0</v>
      </c>
      <c r="I297" s="32" t="str">
        <f>'Access &amp; Signage options'!J68</f>
        <v>3 - Access &amp; Recreation</v>
      </c>
      <c r="J297" s="33" t="str">
        <f>'Access &amp; Signage options'!K68</f>
        <v>08 - Site Management</v>
      </c>
      <c r="K297" s="34">
        <f>'Access &amp; Signage options'!L68</f>
        <v>4</v>
      </c>
      <c r="L297" s="213" t="str">
        <f>'Access &amp; Signage options'!N68</f>
        <v>3.08.04</v>
      </c>
      <c r="M297" s="151">
        <f>'Access &amp; Signage options'!O68</f>
        <v>83</v>
      </c>
    </row>
    <row r="298" spans="1:13" x14ac:dyDescent="0.25">
      <c r="A298" s="163" t="str">
        <f>'Access &amp; Signage options'!B69</f>
        <v>Removal of eyesore</v>
      </c>
      <c r="B298" s="209" t="str">
        <f>'Access &amp; Signage options'!C69</f>
        <v>each</v>
      </c>
      <c r="C298" s="30">
        <f>'Access &amp; Signage options'!D69</f>
        <v>120</v>
      </c>
      <c r="D298" s="211" t="str">
        <f>IF('Access &amp; Signage options'!E69="","",'Access &amp; Signage options'!E69)</f>
        <v>Y</v>
      </c>
      <c r="E298" s="150" t="str">
        <f>IF('Access &amp; Signage options'!F69="","",'Access &amp; Signage options'!F69)</f>
        <v/>
      </c>
      <c r="F298" s="211" t="str">
        <f>IF('Access &amp; Signage options'!G69="","",'Access &amp; Signage options'!G69)</f>
        <v/>
      </c>
      <c r="G298" s="150" t="str">
        <f>IF('Woodland options'!H293=0,"",'Woodland options'!H293)</f>
        <v/>
      </c>
      <c r="H298" s="31">
        <f>'Access &amp; Signage options'!I69</f>
        <v>0</v>
      </c>
      <c r="I298" s="32" t="str">
        <f>'Access &amp; Signage options'!J69</f>
        <v>3 - Access &amp; Recreation</v>
      </c>
      <c r="J298" s="33" t="str">
        <f>'Access &amp; Signage options'!K69</f>
        <v>08 - Site Management</v>
      </c>
      <c r="K298" s="34">
        <f>'Access &amp; Signage options'!L69</f>
        <v>5</v>
      </c>
      <c r="L298" s="213" t="str">
        <f>'Access &amp; Signage options'!N69</f>
        <v>3.08.05</v>
      </c>
      <c r="M298" s="160">
        <f>'Access &amp; Signage options'!O69</f>
        <v>363</v>
      </c>
    </row>
    <row r="299" spans="1:13" x14ac:dyDescent="0.25">
      <c r="A299" s="149" t="str">
        <f>'Access &amp; Signage options'!B70</f>
        <v>Manual brashing for access areas</v>
      </c>
      <c r="B299" s="207" t="str">
        <f>'Access &amp; Signage options'!C70</f>
        <v>hectare</v>
      </c>
      <c r="C299" s="7">
        <f>'Access &amp; Signage options'!D70</f>
        <v>350</v>
      </c>
      <c r="D299" s="211" t="str">
        <f>IF('Access &amp; Signage options'!E70="","",'Access &amp; Signage options'!E70)</f>
        <v>Y</v>
      </c>
      <c r="E299" s="150" t="str">
        <f>IF('Access &amp; Signage options'!F70="","",'Access &amp; Signage options'!F70)</f>
        <v/>
      </c>
      <c r="F299" s="211" t="str">
        <f>IF('Access &amp; Signage options'!G70="","",'Access &amp; Signage options'!G70)</f>
        <v/>
      </c>
      <c r="G299" s="150" t="str">
        <f>IF('Woodland options'!H294=0,"",'Woodland options'!H294)</f>
        <v/>
      </c>
      <c r="H299" s="31">
        <f>'Access &amp; Signage options'!I70</f>
        <v>0</v>
      </c>
      <c r="I299" s="32" t="str">
        <f>'Access &amp; Signage options'!J70</f>
        <v>3 - Access &amp; Recreation</v>
      </c>
      <c r="J299" s="33" t="str">
        <f>'Access &amp; Signage options'!K70</f>
        <v>08 - Site Management</v>
      </c>
      <c r="K299" s="34">
        <f>'Access &amp; Signage options'!L70</f>
        <v>6</v>
      </c>
      <c r="L299" s="213" t="str">
        <f>'Access &amp; Signage options'!N70</f>
        <v>3.08.06</v>
      </c>
      <c r="M299" s="151">
        <f>'Access &amp; Signage options'!O70</f>
        <v>84</v>
      </c>
    </row>
    <row r="300" spans="1:13" ht="13.8" thickBot="1" x14ac:dyDescent="0.3">
      <c r="A300" s="230" t="str">
        <f>'Access &amp; Signage options'!B71</f>
        <v>Access &amp; Recreation Sub-Total</v>
      </c>
      <c r="B300" s="231"/>
      <c r="C300" s="232"/>
      <c r="D300" s="231"/>
      <c r="E300" s="231"/>
      <c r="F300" s="231"/>
      <c r="G300" s="231"/>
      <c r="H300" s="232">
        <f>'Access &amp; Signage options'!I71</f>
        <v>0</v>
      </c>
      <c r="I300" s="231"/>
      <c r="J300" s="231"/>
      <c r="K300" s="233"/>
      <c r="L300" s="234"/>
      <c r="M300" s="235"/>
    </row>
    <row r="301" spans="1:13" ht="13.8" thickBot="1" x14ac:dyDescent="0.3"/>
    <row r="302" spans="1:13" ht="16.2" thickBot="1" x14ac:dyDescent="0.35">
      <c r="A302" s="170" t="s">
        <v>614</v>
      </c>
      <c r="B302" s="171"/>
      <c r="C302" s="172"/>
      <c r="D302" s="173"/>
      <c r="E302" s="171"/>
      <c r="F302" s="175"/>
      <c r="G302" s="175"/>
      <c r="H302" s="521">
        <f>H300+H230+H92</f>
        <v>0</v>
      </c>
      <c r="I302" s="521"/>
      <c r="J302" s="521"/>
      <c r="K302" s="521"/>
      <c r="L302" s="521"/>
      <c r="M302" s="174"/>
    </row>
  </sheetData>
  <sheetProtection password="CCA6" sheet="1" objects="1" scenarios="1" selectLockedCells="1" selectUnlockedCells="1"/>
  <mergeCells count="3">
    <mergeCell ref="D1:M1"/>
    <mergeCell ref="H302:L302"/>
    <mergeCell ref="A1:B1"/>
  </mergeCells>
  <phoneticPr fontId="0" type="noConversion"/>
  <printOptions gridLines="1"/>
  <pageMargins left="0.74803149606299213" right="0.74803149606299213" top="0.78740157480314965" bottom="0.78740157480314965" header="0.51181102362204722" footer="0.51181102362204722"/>
  <pageSetup paperSize="8" scale="89" fitToHeight="0" orientation="landscape" r:id="rId1"/>
  <headerFooter alignWithMargins="0">
    <oddHeader>&amp;F</oddHeader>
    <oddFooter>Page &amp;P of &amp;N</oddFooter>
  </headerFooter>
  <rowBreaks count="5" manualBreakCount="5">
    <brk id="51" max="16383" man="1"/>
    <brk id="93" max="16383" man="1"/>
    <brk id="142" max="16383" man="1"/>
    <brk id="193" max="16383" man="1"/>
    <brk id="23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Woodland options</vt:lpstr>
      <vt:lpstr>Non-Woodland options</vt:lpstr>
      <vt:lpstr>Access &amp; Signage options</vt:lpstr>
      <vt:lpstr>Glossary &amp; Definitions</vt:lpstr>
      <vt:lpstr>NFC Use Only</vt:lpstr>
      <vt:lpstr>'Access &amp; Signage options'!Print_Area</vt:lpstr>
      <vt:lpstr>Instructions!Print_Area</vt:lpstr>
      <vt:lpstr>'Woodland options'!Print_Area</vt:lpstr>
      <vt:lpstr>'Access &amp; Signage options'!Print_Titles</vt:lpstr>
      <vt:lpstr>'NFC Use Only'!Print_Titles</vt:lpstr>
      <vt:lpstr>'Non-Woodland options'!Print_Titles</vt:lpstr>
      <vt:lpstr>'Woodland options'!Print_Titles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Lattaway</dc:creator>
  <cp:lastModifiedBy>Vicki James</cp:lastModifiedBy>
  <cp:lastPrinted>2017-12-12T15:17:58Z</cp:lastPrinted>
  <dcterms:created xsi:type="dcterms:W3CDTF">2009-01-20T15:38:01Z</dcterms:created>
  <dcterms:modified xsi:type="dcterms:W3CDTF">2018-10-25T14:17:33Z</dcterms:modified>
</cp:coreProperties>
</file>