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https://thenationalforestcompany.sharepoint.com/sites/Operations_/Shared Documents/Land and Forestry/Forest Creation/Grant delivery/2023-24/Freewoods documents/Round 17 FW Documents/"/>
    </mc:Choice>
  </mc:AlternateContent>
  <xr:revisionPtr revIDLastSave="107" documentId="8_{A62D1AC1-C19D-4F2E-9A65-90B90B2F87F1}" xr6:coauthVersionLast="47" xr6:coauthVersionMax="47" xr10:uidLastSave="{5F141F24-DFAD-4DF0-B700-36E0417E495D}"/>
  <bookViews>
    <workbookView xWindow="-28920" yWindow="45" windowWidth="29040" windowHeight="15720" activeTab="4" xr2:uid="{00000000-000D-0000-FFFF-FFFF00000000}"/>
  </bookViews>
  <sheets>
    <sheet name="Instructions &amp; Cover Sheet" sheetId="4" r:id="rId1"/>
    <sheet name="Application Form" sheetId="9" r:id="rId2"/>
    <sheet name="Annex 1" sheetId="10" r:id="rId3"/>
    <sheet name="Tree Species List" sheetId="11" r:id="rId4"/>
    <sheet name="Costs" sheetId="5" r:id="rId5"/>
    <sheet name="Schedule of Works" sheetId="13" r:id="rId6"/>
    <sheet name="Glossary &amp; Definitions" sheetId="15" r:id="rId7"/>
    <sheet name="Dropdowns" sheetId="12" state="hidden" r:id="rId8"/>
  </sheets>
  <externalReferences>
    <externalReference r:id="rId9"/>
  </externalReferences>
  <definedNames>
    <definedName name="_xlnm._FilterDatabase" localSheetId="4" hidden="1">Costs!$A$3:$I$22</definedName>
    <definedName name="App_Status">[1]Lists!$C$2:$C$6</definedName>
    <definedName name="Costs" localSheetId="6">#N/A</definedName>
    <definedName name="Costs">#REF!</definedName>
    <definedName name="Delivery_Area">[1]Lists!$D$2:$D$7</definedName>
    <definedName name="NFC_Officer">[1]Lists!$E$2:$E$6</definedName>
    <definedName name="op" localSheetId="6">#N/A</definedName>
    <definedName name="op">#REF!</definedName>
    <definedName name="_xlnm.Print_Area" localSheetId="1">'Application Form'!$A$1:$G$86</definedName>
    <definedName name="_xlnm.Print_Area" localSheetId="4">Costs!$B$1:$L$38</definedName>
    <definedName name="_xlnm.Print_Area" localSheetId="0">'Instructions &amp; Cover Sheet'!$B$2:$K$54</definedName>
    <definedName name="_xlnm.Print_Titles" localSheetId="4">Costs!$3:$3</definedName>
    <definedName name="Project_Theme">[1]Lists!$B$2:$B$10</definedName>
    <definedName name="Project_Type">[1]Lists!$A$2:$A$13</definedName>
    <definedName name="range" localSheetId="6">#N/A</definedName>
    <definedName name="range">#REF!</definedName>
    <definedName name="Yes_No">[1]Lists!$F$2:$F$3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5" l="1"/>
  <c r="F290" i="15"/>
  <c r="F289" i="15"/>
  <c r="F288" i="15"/>
  <c r="F287" i="15"/>
  <c r="F286" i="15"/>
  <c r="F285" i="15"/>
  <c r="F283" i="15"/>
  <c r="F282" i="15"/>
  <c r="F280" i="15"/>
  <c r="F279" i="15"/>
  <c r="F278" i="15"/>
  <c r="F277" i="15"/>
  <c r="F276" i="15"/>
  <c r="F274" i="15"/>
  <c r="F273" i="15"/>
  <c r="F272" i="15"/>
  <c r="F265" i="15"/>
  <c r="F264" i="15"/>
  <c r="F262" i="15"/>
  <c r="F261" i="15"/>
  <c r="F260" i="15"/>
  <c r="F259" i="15"/>
  <c r="F258" i="15"/>
  <c r="F257" i="15"/>
  <c r="F256" i="15"/>
  <c r="F255" i="15"/>
  <c r="F254" i="15"/>
  <c r="F253" i="15"/>
  <c r="F252" i="15"/>
  <c r="F251" i="15"/>
  <c r="F249" i="15"/>
  <c r="F248" i="15"/>
  <c r="F247" i="15"/>
  <c r="F246" i="15"/>
  <c r="F245" i="15"/>
  <c r="F244" i="15"/>
  <c r="F243" i="15"/>
  <c r="F242" i="15"/>
  <c r="F241" i="15"/>
  <c r="F240" i="15"/>
  <c r="F239" i="15"/>
  <c r="F237" i="15"/>
  <c r="F236" i="15"/>
  <c r="F234" i="15"/>
  <c r="F233" i="15"/>
  <c r="F232" i="15"/>
  <c r="F231" i="15"/>
  <c r="F230" i="15"/>
  <c r="F229" i="15"/>
  <c r="F228" i="15"/>
  <c r="F224" i="15"/>
  <c r="F223" i="15"/>
  <c r="F222" i="15"/>
  <c r="F221" i="15"/>
  <c r="F219" i="15"/>
  <c r="F218" i="15"/>
  <c r="F217" i="15"/>
  <c r="F216" i="15"/>
  <c r="F215" i="15"/>
  <c r="F214" i="15"/>
  <c r="F213" i="15"/>
  <c r="F212" i="15"/>
  <c r="F211" i="15"/>
  <c r="F210" i="15"/>
  <c r="F209" i="15"/>
  <c r="F208" i="15"/>
  <c r="F207" i="15"/>
  <c r="F206" i="15"/>
  <c r="F205" i="15"/>
  <c r="F204" i="15"/>
  <c r="F203" i="15"/>
  <c r="F201" i="15"/>
  <c r="F200" i="15"/>
  <c r="F199" i="15"/>
  <c r="F197" i="15"/>
  <c r="F196" i="15"/>
  <c r="F195" i="15"/>
  <c r="F194" i="15"/>
  <c r="F193" i="15"/>
  <c r="F192" i="15"/>
  <c r="F191" i="15"/>
  <c r="F190" i="15"/>
  <c r="F188" i="15"/>
  <c r="F187" i="15"/>
  <c r="F186" i="15"/>
  <c r="F185" i="15"/>
  <c r="F184" i="15"/>
  <c r="F183" i="15"/>
  <c r="F182" i="15"/>
  <c r="F181" i="15"/>
  <c r="F180" i="15"/>
  <c r="F179" i="15"/>
  <c r="F178" i="15"/>
  <c r="F176" i="15"/>
  <c r="F175" i="15"/>
  <c r="F174" i="15"/>
  <c r="F173" i="15"/>
  <c r="F171" i="15"/>
  <c r="F170" i="15"/>
  <c r="F169" i="15"/>
  <c r="F168" i="15"/>
  <c r="F167" i="15"/>
  <c r="F166" i="15"/>
  <c r="F165" i="15"/>
  <c r="F163" i="15"/>
  <c r="F162" i="15"/>
  <c r="F161" i="15"/>
  <c r="F160" i="15"/>
  <c r="F159" i="15"/>
  <c r="F158" i="15"/>
  <c r="F157" i="15"/>
  <c r="F156" i="15"/>
  <c r="F154" i="15"/>
  <c r="F153" i="15"/>
  <c r="F152" i="15"/>
  <c r="F151" i="15"/>
  <c r="F150" i="15"/>
  <c r="F149" i="15"/>
  <c r="F148" i="15"/>
  <c r="F146" i="15"/>
  <c r="F145" i="15"/>
  <c r="F144" i="15"/>
  <c r="F143" i="15"/>
  <c r="F142" i="15"/>
  <c r="F141" i="15"/>
  <c r="F140" i="15"/>
  <c r="F139" i="15"/>
  <c r="F138" i="15"/>
  <c r="F137" i="15"/>
  <c r="F136" i="15"/>
  <c r="F135" i="15"/>
  <c r="F134" i="15"/>
  <c r="F133" i="15"/>
  <c r="F132" i="15"/>
  <c r="F131" i="15"/>
  <c r="F130" i="15"/>
  <c r="F128" i="15"/>
  <c r="F127" i="15"/>
  <c r="F126" i="15"/>
  <c r="F125" i="15"/>
  <c r="F124" i="15"/>
  <c r="F122" i="15"/>
  <c r="F121" i="15"/>
  <c r="F120" i="15"/>
  <c r="F119" i="15"/>
  <c r="F118" i="15"/>
  <c r="F117" i="15"/>
  <c r="F116" i="15"/>
  <c r="F115" i="15"/>
  <c r="F114" i="15"/>
  <c r="F113" i="15"/>
  <c r="F111" i="15"/>
  <c r="F110" i="15"/>
  <c r="F109" i="15"/>
  <c r="F108" i="15"/>
  <c r="F107" i="15"/>
  <c r="F106" i="15"/>
  <c r="F105" i="15"/>
  <c r="F104" i="15"/>
  <c r="F103" i="15"/>
  <c r="F102" i="15"/>
  <c r="F101" i="15"/>
  <c r="F100" i="15"/>
  <c r="F98" i="15"/>
  <c r="F97" i="15"/>
  <c r="F96" i="15"/>
  <c r="F92" i="15"/>
  <c r="F91" i="15"/>
  <c r="F90" i="15"/>
  <c r="F89" i="15"/>
  <c r="F88" i="15"/>
  <c r="F87" i="15"/>
  <c r="F86" i="15"/>
  <c r="F85" i="15"/>
  <c r="F84" i="15"/>
  <c r="F82" i="15"/>
  <c r="F81" i="15"/>
  <c r="F80" i="15"/>
  <c r="F79" i="15"/>
  <c r="F76" i="15"/>
  <c r="F75" i="15"/>
  <c r="F74" i="15"/>
  <c r="F73" i="15"/>
  <c r="F72" i="15"/>
  <c r="F70" i="15"/>
  <c r="F69" i="15"/>
  <c r="F68" i="15"/>
  <c r="F67" i="15"/>
  <c r="F66" i="15"/>
  <c r="F65" i="15"/>
  <c r="F64" i="15"/>
  <c r="F63" i="15"/>
  <c r="F62" i="15"/>
  <c r="F61" i="15"/>
  <c r="F60" i="15"/>
  <c r="F59" i="15"/>
  <c r="F58" i="15"/>
  <c r="F57" i="15"/>
  <c r="F56" i="15"/>
  <c r="F54" i="15"/>
  <c r="F53" i="15"/>
  <c r="F52" i="15"/>
  <c r="F51" i="15"/>
  <c r="F50" i="15"/>
  <c r="F49" i="15"/>
  <c r="F48" i="15"/>
  <c r="F46" i="15"/>
  <c r="F45" i="15"/>
  <c r="F44" i="15"/>
  <c r="F43" i="15"/>
  <c r="F42" i="15"/>
  <c r="F40" i="15"/>
  <c r="F39" i="15"/>
  <c r="F38" i="15"/>
  <c r="F37" i="15"/>
  <c r="F35" i="15"/>
  <c r="F34" i="15"/>
  <c r="F33" i="15"/>
  <c r="F32" i="15"/>
  <c r="F31" i="15"/>
  <c r="F30" i="15"/>
  <c r="F29" i="15"/>
  <c r="F28" i="15"/>
  <c r="F27" i="15"/>
  <c r="F26" i="15"/>
  <c r="F24" i="15"/>
  <c r="F23" i="15"/>
  <c r="F22" i="15"/>
  <c r="F21" i="15"/>
  <c r="F20" i="15"/>
  <c r="F19" i="15"/>
  <c r="F18" i="15"/>
  <c r="F17" i="15"/>
  <c r="F16" i="15"/>
  <c r="F15" i="15"/>
  <c r="F14" i="15"/>
  <c r="F13" i="15"/>
  <c r="F12" i="15"/>
  <c r="G30" i="5" l="1"/>
  <c r="C33" i="13"/>
  <c r="C32" i="13"/>
  <c r="C30" i="13"/>
  <c r="C29" i="13"/>
  <c r="C27" i="13"/>
  <c r="C26" i="13"/>
  <c r="C25" i="13"/>
  <c r="C24" i="13"/>
  <c r="C19" i="13"/>
  <c r="C20" i="13"/>
  <c r="C21" i="13"/>
  <c r="C22" i="13"/>
  <c r="C18" i="13"/>
  <c r="C16" i="13"/>
  <c r="C15" i="13"/>
  <c r="C13" i="13"/>
  <c r="C14" i="13"/>
  <c r="C11" i="13"/>
  <c r="C2" i="13"/>
  <c r="B2" i="13"/>
  <c r="B1" i="13"/>
  <c r="G7" i="5"/>
  <c r="G6" i="5"/>
  <c r="G5" i="5"/>
  <c r="I10" i="10"/>
  <c r="J10" i="10" s="1"/>
  <c r="G38" i="5" l="1"/>
  <c r="E10" i="10" l="1"/>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9" i="10"/>
  <c r="E5" i="10"/>
  <c r="E6" i="10"/>
  <c r="E7" i="10"/>
  <c r="E8" i="10"/>
  <c r="E4" i="10"/>
  <c r="F45" i="9" l="1"/>
  <c r="H86" i="10"/>
  <c r="H79" i="10"/>
  <c r="H72" i="10"/>
  <c r="H65" i="10"/>
  <c r="H58" i="10"/>
  <c r="H51" i="10"/>
  <c r="I48" i="10"/>
  <c r="J48" i="10" s="1"/>
  <c r="I47" i="10"/>
  <c r="J47" i="10" s="1"/>
  <c r="J46" i="10"/>
  <c r="I46" i="10"/>
  <c r="I45" i="10"/>
  <c r="J45" i="10" s="1"/>
  <c r="J44" i="10"/>
  <c r="I44" i="10"/>
  <c r="I43" i="10"/>
  <c r="J43" i="10" s="1"/>
  <c r="I42" i="10"/>
  <c r="J42" i="10" s="1"/>
  <c r="I41" i="10"/>
  <c r="J41" i="10" s="1"/>
  <c r="I40" i="10"/>
  <c r="J40" i="10" s="1"/>
  <c r="I39" i="10"/>
  <c r="J39" i="10" s="1"/>
  <c r="J38" i="10"/>
  <c r="I38" i="10"/>
  <c r="I37" i="10"/>
  <c r="J37" i="10" s="1"/>
  <c r="J36" i="10"/>
  <c r="I36" i="10"/>
  <c r="I35" i="10"/>
  <c r="J35" i="10" s="1"/>
  <c r="I34" i="10"/>
  <c r="J34" i="10" s="1"/>
  <c r="I33" i="10"/>
  <c r="J33" i="10" s="1"/>
  <c r="I32" i="10"/>
  <c r="J32" i="10" s="1"/>
  <c r="I31" i="10"/>
  <c r="J31" i="10" s="1"/>
  <c r="J30" i="10"/>
  <c r="I30" i="10"/>
  <c r="I29" i="10"/>
  <c r="J29" i="10" s="1"/>
  <c r="J28" i="10"/>
  <c r="I28" i="10"/>
  <c r="I27" i="10"/>
  <c r="J27" i="10" s="1"/>
  <c r="I26" i="10"/>
  <c r="J26" i="10" s="1"/>
  <c r="I25" i="10"/>
  <c r="J25" i="10" s="1"/>
  <c r="I24" i="10"/>
  <c r="J24" i="10" s="1"/>
  <c r="I23" i="10"/>
  <c r="J23" i="10" s="1"/>
  <c r="J22" i="10"/>
  <c r="I22" i="10"/>
  <c r="I21" i="10"/>
  <c r="J21" i="10" s="1"/>
  <c r="J20" i="10"/>
  <c r="I20" i="10"/>
  <c r="I19" i="10"/>
  <c r="J19" i="10" s="1"/>
  <c r="I18" i="10"/>
  <c r="J18" i="10" s="1"/>
  <c r="I17" i="10"/>
  <c r="J17" i="10" s="1"/>
  <c r="I16" i="10"/>
  <c r="J16" i="10" s="1"/>
  <c r="I15" i="10"/>
  <c r="J15" i="10" s="1"/>
  <c r="J14" i="10"/>
  <c r="I14" i="10"/>
  <c r="I13" i="10"/>
  <c r="J13" i="10" s="1"/>
  <c r="J12" i="10"/>
  <c r="I12" i="10"/>
  <c r="I11" i="10"/>
  <c r="J11" i="10" s="1"/>
  <c r="I8" i="10"/>
  <c r="J8" i="10" s="1"/>
  <c r="I7" i="10"/>
  <c r="J7" i="10" s="1"/>
  <c r="J6" i="10"/>
  <c r="I6" i="10"/>
  <c r="I5" i="10"/>
  <c r="J5" i="10" s="1"/>
  <c r="J4" i="10"/>
  <c r="I4" i="10"/>
  <c r="I25" i="4" l="1"/>
  <c r="K39" i="5"/>
  <c r="K38" i="5"/>
  <c r="G27" i="5" l="1"/>
  <c r="G9" i="5"/>
  <c r="G29" i="5"/>
  <c r="G26" i="5"/>
  <c r="G25" i="5"/>
  <c r="G33" i="5"/>
  <c r="G32" i="5"/>
  <c r="G23" i="5"/>
  <c r="L9" i="5"/>
  <c r="G21" i="5"/>
  <c r="G13" i="5"/>
  <c r="G18" i="5"/>
  <c r="G11" i="5"/>
  <c r="G12" i="5"/>
  <c r="G14" i="5"/>
  <c r="G15" i="5"/>
  <c r="G17" i="5"/>
  <c r="G19" i="5"/>
  <c r="G20" i="5"/>
  <c r="L29" i="5"/>
  <c r="L18" i="5"/>
  <c r="L19" i="5"/>
  <c r="L20" i="5"/>
  <c r="G36" i="5" l="1"/>
  <c r="G39" i="5" s="1"/>
  <c r="I26" i="4" l="1"/>
  <c r="G41" i="5"/>
  <c r="F86" i="9" l="1"/>
  <c r="I27" i="4"/>
  <c r="M26" i="4" s="1"/>
  <c r="M25" i="4" l="1"/>
  <c r="I9" i="10"/>
  <c r="F43" i="9" s="1"/>
  <c r="J9" i="10" l="1"/>
  <c r="F42" i="9"/>
  <c r="F41" i="9"/>
  <c r="F44" i="9"/>
  <c r="F46" i="9" l="1"/>
  <c r="F21" i="4" s="1"/>
  <c r="N25" i="4" l="1"/>
  <c r="I28" i="4"/>
  <c r="C1" i="13"/>
  <c r="N26" i="4"/>
</calcChain>
</file>

<file path=xl/sharedStrings.xml><?xml version="1.0" encoding="utf-8"?>
<sst xmlns="http://schemas.openxmlformats.org/spreadsheetml/2006/main" count="2547" uniqueCount="1413">
  <si>
    <t>The National Forest Company</t>
  </si>
  <si>
    <t>Freewoods Scheme</t>
  </si>
  <si>
    <t>Standard Costs Spreadsheet</t>
  </si>
  <si>
    <t>Instructions</t>
  </si>
  <si>
    <t>Costs</t>
  </si>
  <si>
    <t>Glossary &amp; Definitions</t>
  </si>
  <si>
    <t>Application Information</t>
  </si>
  <si>
    <t>Please enter the following information about your application</t>
  </si>
  <si>
    <t>Site Name</t>
  </si>
  <si>
    <t xml:space="preserve">Applicant Name </t>
  </si>
  <si>
    <t xml:space="preserve">Site Area </t>
  </si>
  <si>
    <t xml:space="preserve"> ha</t>
  </si>
  <si>
    <t>Freewoods Application - Summary of Costs</t>
  </si>
  <si>
    <t>Forestry Agent</t>
  </si>
  <si>
    <t>£/ha</t>
  </si>
  <si>
    <t>Scheme Costs</t>
  </si>
  <si>
    <t>Scheme Total</t>
  </si>
  <si>
    <t>Equivalent cost per hectare</t>
  </si>
  <si>
    <t>Agent and Applicant agree to delivering the project in line with the Costs and Schedule of Works, and the conditions set out in the Freewoods Guidance document.</t>
  </si>
  <si>
    <t>Freewoods Application - Signatures</t>
  </si>
  <si>
    <t>An agreement between:</t>
  </si>
  <si>
    <t>The National Forest Company (NFC)</t>
  </si>
  <si>
    <t>The Applicant</t>
  </si>
  <si>
    <t>The Agent</t>
  </si>
  <si>
    <t>Date</t>
  </si>
  <si>
    <t>Enterprise Glade, Bath Yard, Moira,</t>
  </si>
  <si>
    <t>Swadlincote, Derbyshire  DE12 6BA</t>
  </si>
  <si>
    <t>Contact us at:</t>
  </si>
  <si>
    <t>01283 551211</t>
  </si>
  <si>
    <t>www.nationalforest.org</t>
  </si>
  <si>
    <t>National Forest Company</t>
  </si>
  <si>
    <t>Application Form</t>
  </si>
  <si>
    <t>General Details</t>
  </si>
  <si>
    <t>For internal use only.</t>
  </si>
  <si>
    <t>Application Name:</t>
  </si>
  <si>
    <t>FW Code:</t>
  </si>
  <si>
    <t>FW Name:</t>
  </si>
  <si>
    <t>Country &amp; Grid Ref:</t>
  </si>
  <si>
    <t>Date Received:</t>
  </si>
  <si>
    <t>Local Authority:</t>
  </si>
  <si>
    <t>For supporting information when completing this application form, please refer to the National Forest Strategy document and Freewoods supporting notes, along with other available information from:</t>
  </si>
  <si>
    <t>https://www.nationalforest.org/about/grant-opportunities/freewoods</t>
  </si>
  <si>
    <t>A</t>
  </si>
  <si>
    <t>Personal Details</t>
  </si>
  <si>
    <t>1.</t>
  </si>
  <si>
    <t>Applicant details</t>
  </si>
  <si>
    <t>Full name:</t>
  </si>
  <si>
    <t>Nature of business:</t>
  </si>
  <si>
    <t>Address:</t>
  </si>
  <si>
    <t>Postcode:</t>
  </si>
  <si>
    <t>Are you: (select from dropdown)</t>
  </si>
  <si>
    <t>Telephone number:</t>
  </si>
  <si>
    <t>Mobile number:</t>
  </si>
  <si>
    <t>Email:</t>
  </si>
  <si>
    <t>Are you the main contact?</t>
  </si>
  <si>
    <t>If no, please give main contact details:</t>
  </si>
  <si>
    <t>2.</t>
  </si>
  <si>
    <t>Managing Agent's Details</t>
  </si>
  <si>
    <t>Organisation / Business:</t>
  </si>
  <si>
    <t>B.</t>
  </si>
  <si>
    <t>Land Details</t>
  </si>
  <si>
    <t>3.</t>
  </si>
  <si>
    <t>Scheme Land Details:</t>
  </si>
  <si>
    <t>3.1</t>
  </si>
  <si>
    <t>Which best describes the ownership of the scheme land?</t>
  </si>
  <si>
    <t>4.</t>
  </si>
  <si>
    <r>
      <t>Area Summary of Proposed Schemes</t>
    </r>
    <r>
      <rPr>
        <i/>
        <sz val="11"/>
        <color theme="1"/>
        <rFont val="Calibri"/>
        <family val="2"/>
        <scheme val="minor"/>
      </rPr>
      <t xml:space="preserve"> 
Woodland Creation, Open Ground and Parkland will pull through from Annex 1.</t>
    </r>
  </si>
  <si>
    <t>Category</t>
  </si>
  <si>
    <t>Total Ha</t>
  </si>
  <si>
    <t>Woodland Creation (ha)</t>
  </si>
  <si>
    <t>Broadleaf</t>
  </si>
  <si>
    <t>Conifer</t>
  </si>
  <si>
    <t>Shrubs</t>
  </si>
  <si>
    <t>Open Ground (ha)</t>
  </si>
  <si>
    <t>Parkland (ha)</t>
  </si>
  <si>
    <t>Total FW Area (ha)</t>
  </si>
  <si>
    <t>Hectares</t>
  </si>
  <si>
    <t>4.1</t>
  </si>
  <si>
    <t>Applicant's total landholding in the National Forest (hectares)</t>
  </si>
  <si>
    <t>C.</t>
  </si>
  <si>
    <t>Permissions</t>
  </si>
  <si>
    <t>5.</t>
  </si>
  <si>
    <t>If you are a tenant, has the landlord given consent for the grant aid work?</t>
  </si>
  <si>
    <t>6.</t>
  </si>
  <si>
    <t>If yes to Question 5 or 6, please provide written confirmation</t>
  </si>
  <si>
    <t>7.</t>
  </si>
  <si>
    <t>Has any of the land been resumed from a tenant by means of a 'contested notice to quit', or is it subject to such action?</t>
  </si>
  <si>
    <t>8.</t>
  </si>
  <si>
    <t>Is any of the land in this scheme designated as common land?</t>
  </si>
  <si>
    <t>9.</t>
  </si>
  <si>
    <t>Other Interests: Please select Yes or No to indicate if any of the following apply to the scheme land, and provide details if necessary:</t>
  </si>
  <si>
    <t>Yes/No</t>
  </si>
  <si>
    <t>Agri-environment schemes e.g. ELS, HLS or Countryside Stewardship</t>
  </si>
  <si>
    <t>Existing National Forest Tender Scheme or Forestry Commission EWGS</t>
  </si>
  <si>
    <t>Past or existing planning conditions or agreements</t>
  </si>
  <si>
    <t>Any other funding, payments or grant aid secured or at application stage</t>
  </si>
  <si>
    <t>D.</t>
  </si>
  <si>
    <t>Risks</t>
  </si>
  <si>
    <t>10.</t>
  </si>
  <si>
    <t xml:space="preserve">Is the site in the River Mease Catchment? (http://environment.data.gov.uk/catchment-planning/OperationalCatchment/3303) </t>
  </si>
  <si>
    <t>Please check the project area using the FC Map Viewer &amp; Magic Map
https://www.forestergis.com/Apps/MapBrowser/
https://magic.defra.gov.uk/magicmap.aspx</t>
  </si>
  <si>
    <t>11.</t>
  </si>
  <si>
    <t>Is the project fully within a Low Risk area for woodland creation?</t>
  </si>
  <si>
    <t>12.</t>
  </si>
  <si>
    <t>Are there any public or private drinking water supplies within or which may be affected by the project?</t>
  </si>
  <si>
    <t>13.</t>
  </si>
  <si>
    <t>14.</t>
  </si>
  <si>
    <t>Does the project contain any nationally or locally designated conservation areas e.g. NNR, SSSI, SAC, SPA, Local Nature Reserve, SINC, etc?</t>
  </si>
  <si>
    <t>15.</t>
  </si>
  <si>
    <t>Does the project impact any Scheduled Ancient Monument or local historic environment features?</t>
  </si>
  <si>
    <t>16.</t>
  </si>
  <si>
    <t>Have you considered the impact on wild birds, including area and diversity of habitat?</t>
  </si>
  <si>
    <t>17.</t>
  </si>
  <si>
    <t>Have you considered the effect this project may have on European Protected Species and consulted the necessary guidance?</t>
  </si>
  <si>
    <t>Additional information for questions 11-17:</t>
  </si>
  <si>
    <t>18.</t>
  </si>
  <si>
    <t>If the project sits outside a sensitive area, does it still have the potential to affect the features within a sensitive area?</t>
  </si>
  <si>
    <t>If the answer is 'yes' please provide additional information:</t>
  </si>
  <si>
    <t>19.</t>
  </si>
  <si>
    <t>Are there any afforestation projects within 500m of the site, planted within the last five years?</t>
  </si>
  <si>
    <t>If the answer is 'yes' please provide additional information. Comment on size, woodland type and sensitivity of site:</t>
  </si>
  <si>
    <t>E.</t>
  </si>
  <si>
    <t>Design</t>
  </si>
  <si>
    <t>20.</t>
  </si>
  <si>
    <t>Please list the objectives for the project:</t>
  </si>
  <si>
    <t>21.</t>
  </si>
  <si>
    <t>Please provide a description of the project:</t>
  </si>
  <si>
    <t>22.</t>
  </si>
  <si>
    <t>Detail what meaures have been designed into the scheme to address climate change issues.</t>
  </si>
  <si>
    <t>F.</t>
  </si>
  <si>
    <t>Funding</t>
  </si>
  <si>
    <t>23.</t>
  </si>
  <si>
    <t>Bid Funding</t>
  </si>
  <si>
    <t>FW Bid Amount Years 1-10</t>
  </si>
  <si>
    <t>See FW Guidance Notes for supporting information relating to completion of table. Use codes from Tree Species List tab to complete table. One row per species within each compartment. For species, either use the dropdown list or enter the code.
Please scroll down for Parkland.</t>
  </si>
  <si>
    <t>Cpt / Field Identifier</t>
  </si>
  <si>
    <t>Predominant Current Land Use
(drop-down)</t>
  </si>
  <si>
    <t>Area of Cpt (ha)</t>
  </si>
  <si>
    <t>Woodland Category
(drop-down)</t>
  </si>
  <si>
    <t>Type</t>
  </si>
  <si>
    <t>Species
(one per row)
(use species codes in the Tree Species List)</t>
  </si>
  <si>
    <t>% of net area of Cpt</t>
  </si>
  <si>
    <t>Stocking density
 (stems per hectare of planted area excl open space)</t>
  </si>
  <si>
    <t>Species Area
(auto-fill)</t>
  </si>
  <si>
    <t>No of trees
(auto-fill)</t>
  </si>
  <si>
    <t>% estab by natural regen</t>
  </si>
  <si>
    <t>Planting season</t>
  </si>
  <si>
    <t>Woodland description and additional information</t>
  </si>
  <si>
    <t>1a</t>
  </si>
  <si>
    <t>Agriculture Grassland</t>
  </si>
  <si>
    <t>Shelterbelt</t>
  </si>
  <si>
    <t>POK</t>
  </si>
  <si>
    <t>2023/24</t>
  </si>
  <si>
    <t>Part of main mixed broadleaf area</t>
  </si>
  <si>
    <t>SBI</t>
  </si>
  <si>
    <t>SC</t>
  </si>
  <si>
    <t>1b</t>
  </si>
  <si>
    <t>HAW</t>
  </si>
  <si>
    <t>Edge planting</t>
  </si>
  <si>
    <t>1c</t>
  </si>
  <si>
    <t>OG</t>
  </si>
  <si>
    <t>Open ground for access</t>
  </si>
  <si>
    <t>BE</t>
  </si>
  <si>
    <t>SP</t>
  </si>
  <si>
    <t>Parkland Only</t>
  </si>
  <si>
    <t>Woodland Category
(Parkland only)</t>
  </si>
  <si>
    <t>Nunmer of trees</t>
  </si>
  <si>
    <t>Stocking density
 (minimum of 6 trees per hectare)
(auto-fill)</t>
  </si>
  <si>
    <t>N/A</t>
  </si>
  <si>
    <t>Description and additional information</t>
  </si>
  <si>
    <t>2a</t>
  </si>
  <si>
    <t>Parkland</t>
  </si>
  <si>
    <t>SME</t>
  </si>
  <si>
    <t>Species Type</t>
  </si>
  <si>
    <t>English Name</t>
  </si>
  <si>
    <t>Latin Name</t>
  </si>
  <si>
    <t>Species Code</t>
  </si>
  <si>
    <t>Type (Hide)</t>
  </si>
  <si>
    <t>Alphabetical (hide)</t>
  </si>
  <si>
    <t>Open Ground</t>
  </si>
  <si>
    <t>ABT</t>
  </si>
  <si>
    <t>Native Broadleaf</t>
  </si>
  <si>
    <t>Mixed native broadleaves</t>
  </si>
  <si>
    <t>NBL</t>
  </si>
  <si>
    <t>ALW</t>
  </si>
  <si>
    <t>Alder buckthorn</t>
  </si>
  <si>
    <t>Frangula alnus</t>
  </si>
  <si>
    <t>AMA</t>
  </si>
  <si>
    <t>Ash</t>
  </si>
  <si>
    <t xml:space="preserve">Fraxinus excelsior </t>
  </si>
  <si>
    <t>ASH</t>
  </si>
  <si>
    <t>ASA</t>
  </si>
  <si>
    <t>Aspen</t>
  </si>
  <si>
    <t xml:space="preserve">Populus tremula </t>
  </si>
  <si>
    <t>ASP</t>
  </si>
  <si>
    <t>Bay willow</t>
  </si>
  <si>
    <t xml:space="preserve">Salix pentandra </t>
  </si>
  <si>
    <t>BAW</t>
  </si>
  <si>
    <t>Beech</t>
  </si>
  <si>
    <t xml:space="preserve">Fagus sylvatica </t>
  </si>
  <si>
    <t>AUP</t>
  </si>
  <si>
    <t>Bird cherry</t>
  </si>
  <si>
    <t xml:space="preserve">Prunus padus </t>
  </si>
  <si>
    <t>BCH</t>
  </si>
  <si>
    <t>Blackthorn</t>
  </si>
  <si>
    <t xml:space="preserve">Prunus spinosa </t>
  </si>
  <si>
    <t>PSP</t>
  </si>
  <si>
    <t>Common alder</t>
  </si>
  <si>
    <t xml:space="preserve">Alnus glutinosa </t>
  </si>
  <si>
    <t>CAR</t>
  </si>
  <si>
    <t>Common lime</t>
  </si>
  <si>
    <t xml:space="preserve">Tilia europaea </t>
  </si>
  <si>
    <t>TLI</t>
  </si>
  <si>
    <t>BIP</t>
  </si>
  <si>
    <t>Crab apple</t>
  </si>
  <si>
    <t xml:space="preserve">Malus sylvestris </t>
  </si>
  <si>
    <t>CAP</t>
  </si>
  <si>
    <t>BMF</t>
  </si>
  <si>
    <t>Crack willow</t>
  </si>
  <si>
    <t xml:space="preserve">Salix fragilis </t>
  </si>
  <si>
    <t>CWL</t>
  </si>
  <si>
    <t>BOX</t>
  </si>
  <si>
    <t>Downy birch</t>
  </si>
  <si>
    <t xml:space="preserve">Betula pubescens </t>
  </si>
  <si>
    <t>PBI</t>
  </si>
  <si>
    <t>BPA</t>
  </si>
  <si>
    <t>Elder</t>
  </si>
  <si>
    <t xml:space="preserve">Sambucus nigra </t>
  </si>
  <si>
    <t>ELD</t>
  </si>
  <si>
    <t>English elm</t>
  </si>
  <si>
    <t xml:space="preserve">Ulmus procera </t>
  </si>
  <si>
    <t>EEM</t>
  </si>
  <si>
    <t>Field maple</t>
  </si>
  <si>
    <t xml:space="preserve">Acer campestre </t>
  </si>
  <si>
    <t>FM</t>
  </si>
  <si>
    <t>CAT</t>
  </si>
  <si>
    <t>Goat willow</t>
  </si>
  <si>
    <t xml:space="preserve">Salix caprea </t>
  </si>
  <si>
    <t>GWL</t>
  </si>
  <si>
    <t>COV</t>
  </si>
  <si>
    <t>Grey poplar</t>
  </si>
  <si>
    <t>Populus x canescens</t>
  </si>
  <si>
    <t>GPO</t>
  </si>
  <si>
    <t>CP</t>
  </si>
  <si>
    <t>Grey willow</t>
  </si>
  <si>
    <t xml:space="preserve">Salix cinerea </t>
  </si>
  <si>
    <t>SCI</t>
  </si>
  <si>
    <t>Hawthorn</t>
  </si>
  <si>
    <t xml:space="preserve">Crataegus monogyna </t>
  </si>
  <si>
    <t>DF</t>
  </si>
  <si>
    <t>Hazel</t>
  </si>
  <si>
    <t xml:space="preserve">Corylus avellana </t>
  </si>
  <si>
    <t>HAZ</t>
  </si>
  <si>
    <t>DOG</t>
  </si>
  <si>
    <t>Holly</t>
  </si>
  <si>
    <t xml:space="preserve">Ilex aquifolium </t>
  </si>
  <si>
    <t>HOL</t>
  </si>
  <si>
    <t>EAW</t>
  </si>
  <si>
    <t>Hornbeam</t>
  </si>
  <si>
    <t xml:space="preserve">Carpinus betulus </t>
  </si>
  <si>
    <t>HBM</t>
  </si>
  <si>
    <t>Large-leaved lime</t>
  </si>
  <si>
    <t xml:space="preserve">Tilia platyphyllos </t>
  </si>
  <si>
    <t>LLI</t>
  </si>
  <si>
    <t>EGU</t>
  </si>
  <si>
    <t>Midland hawthorn</t>
  </si>
  <si>
    <t xml:space="preserve">Crataegus laevigata </t>
  </si>
  <si>
    <t>MDH</t>
  </si>
  <si>
    <t>Native black poplar</t>
  </si>
  <si>
    <t>Populus nigra subsp. betulifolia</t>
  </si>
  <si>
    <t>NBO</t>
  </si>
  <si>
    <t>ENI</t>
  </si>
  <si>
    <t>Pedunculate oak</t>
  </si>
  <si>
    <t xml:space="preserve">Quercus robur </t>
  </si>
  <si>
    <t>ESF</t>
  </si>
  <si>
    <t>Purging buckthorn</t>
  </si>
  <si>
    <t xml:space="preserve">Rhamnus cathartica </t>
  </si>
  <si>
    <t>PGB</t>
  </si>
  <si>
    <t>FAM</t>
  </si>
  <si>
    <t>Rowan</t>
  </si>
  <si>
    <t xml:space="preserve">Sorbus aucuparia </t>
  </si>
  <si>
    <t>ROW</t>
  </si>
  <si>
    <t>FAN</t>
  </si>
  <si>
    <t>Sessile oak</t>
  </si>
  <si>
    <t xml:space="preserve">Quercus petrea </t>
  </si>
  <si>
    <t>SOK</t>
  </si>
  <si>
    <t>Silver birch</t>
  </si>
  <si>
    <t xml:space="preserve">Betula pendula </t>
  </si>
  <si>
    <t>FOR</t>
  </si>
  <si>
    <t>Small-leaved elm</t>
  </si>
  <si>
    <t xml:space="preserve">Ulmus minor </t>
  </si>
  <si>
    <t>FPE</t>
  </si>
  <si>
    <t>Small-leaved lime</t>
  </si>
  <si>
    <t xml:space="preserve">Tilia cordata </t>
  </si>
  <si>
    <t>SLI</t>
  </si>
  <si>
    <t>GAR</t>
  </si>
  <si>
    <t>Smooth-leaved elm</t>
  </si>
  <si>
    <t>Ulmus minor subsp. Minor</t>
  </si>
  <si>
    <t>SLE</t>
  </si>
  <si>
    <t>GDR</t>
  </si>
  <si>
    <t>White willow</t>
  </si>
  <si>
    <t xml:space="preserve">Salix alba </t>
  </si>
  <si>
    <t>WWL</t>
  </si>
  <si>
    <t>GF</t>
  </si>
  <si>
    <t>Whitebeam</t>
  </si>
  <si>
    <t xml:space="preserve">Sorbus aria </t>
  </si>
  <si>
    <t>WHI</t>
  </si>
  <si>
    <t>GKF</t>
  </si>
  <si>
    <t>Wild cherry</t>
  </si>
  <si>
    <t xml:space="preserve">Prunus avium </t>
  </si>
  <si>
    <t>WCH</t>
  </si>
  <si>
    <t>Wild service tree</t>
  </si>
  <si>
    <t xml:space="preserve">Sorbus torminalis </t>
  </si>
  <si>
    <t>WST</t>
  </si>
  <si>
    <t>Wych elm</t>
  </si>
  <si>
    <t xml:space="preserve">Ulmus glabra </t>
  </si>
  <si>
    <t>WEM</t>
  </si>
  <si>
    <t>Native Woody Shrubs</t>
  </si>
  <si>
    <t>Other native woody shrubs</t>
  </si>
  <si>
    <t>WSH</t>
  </si>
  <si>
    <t>Almond willow</t>
  </si>
  <si>
    <t>Salix triandra</t>
  </si>
  <si>
    <t>Box</t>
  </si>
  <si>
    <t>Buxus spp.</t>
  </si>
  <si>
    <t>HCH</t>
  </si>
  <si>
    <t>Dogwood</t>
  </si>
  <si>
    <t>Cornus spp.</t>
  </si>
  <si>
    <t>Eared willow</t>
  </si>
  <si>
    <t>Salix aurita</t>
  </si>
  <si>
    <t>IAR</t>
  </si>
  <si>
    <t>Guelder rose</t>
  </si>
  <si>
    <t>Viburnum opulus</t>
  </si>
  <si>
    <t>JCR</t>
  </si>
  <si>
    <t>Osier</t>
  </si>
  <si>
    <t>Salix viminalis</t>
  </si>
  <si>
    <t>OS</t>
  </si>
  <si>
    <t>JNI</t>
  </si>
  <si>
    <t>Purple willow</t>
  </si>
  <si>
    <t>Salix purpurea</t>
  </si>
  <si>
    <t>PUW</t>
  </si>
  <si>
    <t>JRE</t>
  </si>
  <si>
    <t>Spindle</t>
  </si>
  <si>
    <t>Euonymus europaeus</t>
  </si>
  <si>
    <t>SPI</t>
  </si>
  <si>
    <t>JUN</t>
  </si>
  <si>
    <t>Spurge laurel</t>
  </si>
  <si>
    <t>Daphne laureola</t>
  </si>
  <si>
    <t>SGL</t>
  </si>
  <si>
    <t>LC</t>
  </si>
  <si>
    <t>Wayfaring tree</t>
  </si>
  <si>
    <t>Viburnum lantana</t>
  </si>
  <si>
    <t>WAY</t>
  </si>
  <si>
    <t>LCD</t>
  </si>
  <si>
    <t>Wild privet</t>
  </si>
  <si>
    <t>Ligustrum vulgare</t>
  </si>
  <si>
    <t>WPI</t>
  </si>
  <si>
    <t>LEC</t>
  </si>
  <si>
    <t>Naturalised Broadleaf</t>
  </si>
  <si>
    <t>Common walnut</t>
  </si>
  <si>
    <t>Juglans regia</t>
  </si>
  <si>
    <t>Holm oak</t>
  </si>
  <si>
    <t>Quercus ilex</t>
  </si>
  <si>
    <t>QIL</t>
  </si>
  <si>
    <t>LP</t>
  </si>
  <si>
    <t>Horse chestnut</t>
  </si>
  <si>
    <t>Aesculus hippocastanum</t>
  </si>
  <si>
    <t>LPL</t>
  </si>
  <si>
    <t>Sweet chestnut</t>
  </si>
  <si>
    <t>Castanea sativa</t>
  </si>
  <si>
    <t>MAP</t>
  </si>
  <si>
    <t>Sycamore</t>
  </si>
  <si>
    <t>Acer pseudoplatanus</t>
  </si>
  <si>
    <t>SY</t>
  </si>
  <si>
    <t>MB</t>
  </si>
  <si>
    <t>Turkey oak</t>
  </si>
  <si>
    <t>Quercus cerris</t>
  </si>
  <si>
    <t>QCE</t>
  </si>
  <si>
    <t>MCP</t>
  </si>
  <si>
    <t>Wild pear</t>
  </si>
  <si>
    <t>Pyrus communis</t>
  </si>
  <si>
    <t>WDP</t>
  </si>
  <si>
    <t>Wild plum</t>
  </si>
  <si>
    <t>Prunus domestica</t>
  </si>
  <si>
    <t>WPE</t>
  </si>
  <si>
    <t>MOP</t>
  </si>
  <si>
    <t>Non-Native Broadleaf</t>
  </si>
  <si>
    <t>Big-leaf maple</t>
  </si>
  <si>
    <t>Acer macrophyllum</t>
  </si>
  <si>
    <t>Black walnut</t>
  </si>
  <si>
    <t xml:space="preserve">Juglans nigra </t>
  </si>
  <si>
    <t>Cider gum</t>
  </si>
  <si>
    <t>Eucalyptus gunnii</t>
  </si>
  <si>
    <t>NF</t>
  </si>
  <si>
    <t>Downy oak</t>
  </si>
  <si>
    <t xml:space="preserve">Quercus pubescens </t>
  </si>
  <si>
    <t>QPU</t>
  </si>
  <si>
    <t>NMF</t>
  </si>
  <si>
    <t>Green alder</t>
  </si>
  <si>
    <t>Alnus viridis</t>
  </si>
  <si>
    <t>VAR</t>
  </si>
  <si>
    <t>NOM</t>
  </si>
  <si>
    <t>Grey alder</t>
  </si>
  <si>
    <t>Alnus incana</t>
  </si>
  <si>
    <t>NPU</t>
  </si>
  <si>
    <t>Hungarian oak</t>
  </si>
  <si>
    <t xml:space="preserve">Quercus frainetto </t>
  </si>
  <si>
    <t>QFR</t>
  </si>
  <si>
    <t>NS</t>
  </si>
  <si>
    <t>Hybrid poplar</t>
  </si>
  <si>
    <t xml:space="preserve">Populus serotina/trichocarpa </t>
  </si>
  <si>
    <t>PO</t>
  </si>
  <si>
    <t>Italian alder</t>
  </si>
  <si>
    <t>Alnus cordata</t>
  </si>
  <si>
    <t>OMS</t>
  </si>
  <si>
    <t>Lenga</t>
  </si>
  <si>
    <t xml:space="preserve">Nothofagus pumilio </t>
  </si>
  <si>
    <t>ORS</t>
  </si>
  <si>
    <t>London plane</t>
  </si>
  <si>
    <t>Platanus x acerifolia*</t>
  </si>
  <si>
    <t>Mixed non-native broadleaves</t>
  </si>
  <si>
    <t>PAR</t>
  </si>
  <si>
    <t>Narrow-leafed ash</t>
  </si>
  <si>
    <t xml:space="preserve">Fraxinus angustifolia </t>
  </si>
  <si>
    <t>PAY</t>
  </si>
  <si>
    <t>Norway maple</t>
  </si>
  <si>
    <t>Acer platanoides</t>
  </si>
  <si>
    <t>Oriental beech</t>
  </si>
  <si>
    <t xml:space="preserve">Fagus orientalis </t>
  </si>
  <si>
    <t>PBR</t>
  </si>
  <si>
    <t>Other birches</t>
  </si>
  <si>
    <t>Betula spp.</t>
  </si>
  <si>
    <t>XBI</t>
  </si>
  <si>
    <t>PDP</t>
  </si>
  <si>
    <t>Other Eucalyptus</t>
  </si>
  <si>
    <t xml:space="preserve">Eucalyptus spp. </t>
  </si>
  <si>
    <t>XEU</t>
  </si>
  <si>
    <t>PEL</t>
  </si>
  <si>
    <t>Other non-native broadleaves</t>
  </si>
  <si>
    <t>XB</t>
  </si>
  <si>
    <t>Other Nothofagus</t>
  </si>
  <si>
    <t xml:space="preserve">Nothofagus spp. </t>
  </si>
  <si>
    <t>XNO</t>
  </si>
  <si>
    <t>PKO</t>
  </si>
  <si>
    <t>Other oak</t>
  </si>
  <si>
    <t xml:space="preserve">Quercus spp. </t>
  </si>
  <si>
    <t>XOK</t>
  </si>
  <si>
    <t>PMO</t>
  </si>
  <si>
    <t>Other poplar spp</t>
  </si>
  <si>
    <t xml:space="preserve">Populus spp. </t>
  </si>
  <si>
    <t>XPO</t>
  </si>
  <si>
    <t>Other walnut</t>
  </si>
  <si>
    <t xml:space="preserve">Juglans spp. </t>
  </si>
  <si>
    <t>XWA</t>
  </si>
  <si>
    <t>Other willows</t>
  </si>
  <si>
    <t xml:space="preserve">Salix spp. </t>
  </si>
  <si>
    <t>XWL</t>
  </si>
  <si>
    <t>Paper-bark birch</t>
  </si>
  <si>
    <t>Betula papyrifera</t>
  </si>
  <si>
    <t>PTA</t>
  </si>
  <si>
    <t>Plane spp</t>
  </si>
  <si>
    <t xml:space="preserve">Platanus spp. </t>
  </si>
  <si>
    <t>XPL</t>
  </si>
  <si>
    <t>Pyrenean oak</t>
  </si>
  <si>
    <t xml:space="preserve">Quercus pyrenaica </t>
  </si>
  <si>
    <t>QPY</t>
  </si>
  <si>
    <t>PWA</t>
  </si>
  <si>
    <t>Raoul/Rauli</t>
  </si>
  <si>
    <t xml:space="preserve">Nothofagus nervosa </t>
  </si>
  <si>
    <t>RAN</t>
  </si>
  <si>
    <t>PYU</t>
  </si>
  <si>
    <t>Red alder</t>
  </si>
  <si>
    <t>Alnus rubra</t>
  </si>
  <si>
    <t>RAR</t>
  </si>
  <si>
    <t>QAL</t>
  </si>
  <si>
    <t>Red ash</t>
  </si>
  <si>
    <t xml:space="preserve">Fraxinus pennsylvanica </t>
  </si>
  <si>
    <t>Red oak</t>
  </si>
  <si>
    <t xml:space="preserve">Quercus borealis </t>
  </si>
  <si>
    <t>ROK</t>
  </si>
  <si>
    <t>Roble</t>
  </si>
  <si>
    <t xml:space="preserve">Nothofagus obliqua </t>
  </si>
  <si>
    <t>RON</t>
  </si>
  <si>
    <t>Shagbark hickory</t>
  </si>
  <si>
    <t>Carya ovata</t>
  </si>
  <si>
    <t>Shining gum</t>
  </si>
  <si>
    <t>Eucalyptus nitens</t>
  </si>
  <si>
    <t>Silver maple</t>
  </si>
  <si>
    <t>Acer saccharinum</t>
  </si>
  <si>
    <t xml:space="preserve">Ulmus carpinifolia </t>
  </si>
  <si>
    <t>SEM</t>
  </si>
  <si>
    <t>RAP</t>
  </si>
  <si>
    <t>Tulip tree</t>
  </si>
  <si>
    <t xml:space="preserve">Liriodendron tulipifera </t>
  </si>
  <si>
    <t>TUL</t>
  </si>
  <si>
    <t>White ash</t>
  </si>
  <si>
    <t xml:space="preserve">Fraxinus americana </t>
  </si>
  <si>
    <t>RC</t>
  </si>
  <si>
    <t>White oak</t>
  </si>
  <si>
    <t xml:space="preserve">Quercus alba </t>
  </si>
  <si>
    <t>RF</t>
  </si>
  <si>
    <t>White poplar</t>
  </si>
  <si>
    <t xml:space="preserve">Populus alba </t>
  </si>
  <si>
    <t>WPO</t>
  </si>
  <si>
    <t>Native Conifer</t>
  </si>
  <si>
    <t>Juniper</t>
  </si>
  <si>
    <t>Juniperus communis</t>
  </si>
  <si>
    <t>Yew</t>
  </si>
  <si>
    <t>Taxus baccata</t>
  </si>
  <si>
    <t>YEW</t>
  </si>
  <si>
    <t>Naturalised Conifer</t>
  </si>
  <si>
    <t>Scots pine</t>
  </si>
  <si>
    <t>Pinus sylvestris</t>
  </si>
  <si>
    <t>RSQ</t>
  </si>
  <si>
    <t>Non-Native Conifer</t>
  </si>
  <si>
    <t>Armand's pine</t>
  </si>
  <si>
    <t>Pinus armandii</t>
  </si>
  <si>
    <t>Atlas cedar</t>
  </si>
  <si>
    <t>Cedrus atlantica</t>
  </si>
  <si>
    <t>Austrian pine</t>
  </si>
  <si>
    <t>Pinus nigra var nigra</t>
  </si>
  <si>
    <t>Bhutan pine</t>
  </si>
  <si>
    <t>Pinus wallichiana</t>
  </si>
  <si>
    <t>Bishop pine</t>
  </si>
  <si>
    <t>Pinus muricata</t>
  </si>
  <si>
    <t>Bornmullers fir</t>
  </si>
  <si>
    <t>Abies bornmuelleriana</t>
  </si>
  <si>
    <t>Calabrian pine</t>
  </si>
  <si>
    <t>Pinus brutia</t>
  </si>
  <si>
    <t>Cedar of Lebanon</t>
  </si>
  <si>
    <t>Cedrus libani</t>
  </si>
  <si>
    <t>Coast redwood</t>
  </si>
  <si>
    <t>Sequoia sempervirens</t>
  </si>
  <si>
    <t>Corsican pine</t>
  </si>
  <si>
    <t>Pinus nigra var maritima</t>
  </si>
  <si>
    <t>Douglas fir</t>
  </si>
  <si>
    <t>Pseudotsuga menziesii</t>
  </si>
  <si>
    <t>European Silver fir</t>
  </si>
  <si>
    <t>Abies alba</t>
  </si>
  <si>
    <t>SS</t>
  </si>
  <si>
    <t>Grand fir</t>
  </si>
  <si>
    <t>Abies grandis</t>
  </si>
  <si>
    <t>Grecian fir</t>
  </si>
  <si>
    <t>Abies cephalonica</t>
  </si>
  <si>
    <t>Japanese cedar</t>
  </si>
  <si>
    <t>Cryptomeria japonica</t>
  </si>
  <si>
    <t>Korean pine</t>
  </si>
  <si>
    <t>Pinus koreana</t>
  </si>
  <si>
    <t>Lawsons cypress</t>
  </si>
  <si>
    <t>Chamaecyparis lawsoniana</t>
  </si>
  <si>
    <t>Leyland cypress</t>
  </si>
  <si>
    <t>Cupressocyparis leylandii</t>
  </si>
  <si>
    <t>Loblolly pine</t>
  </si>
  <si>
    <t>Pinus taeda</t>
  </si>
  <si>
    <t>Lodgepole pine</t>
  </si>
  <si>
    <t>Pinus contorta</t>
  </si>
  <si>
    <t>Macedonian pine</t>
  </si>
  <si>
    <t>Pinus peuce</t>
  </si>
  <si>
    <t>WEP</t>
  </si>
  <si>
    <t>Maritime pine</t>
  </si>
  <si>
    <t>Pinus pinaster</t>
  </si>
  <si>
    <t>WH</t>
  </si>
  <si>
    <t>Mexican white pine</t>
  </si>
  <si>
    <t>Pinus ayacahuite</t>
  </si>
  <si>
    <t>Monterey pine</t>
  </si>
  <si>
    <t>Pinus radiata</t>
  </si>
  <si>
    <t>Mountain pine</t>
  </si>
  <si>
    <t>Pinus uncinata</t>
  </si>
  <si>
    <t>Noble fir</t>
  </si>
  <si>
    <t>Abies procera</t>
  </si>
  <si>
    <t>Nordmann fir</t>
  </si>
  <si>
    <t>Abies nordmanniana</t>
  </si>
  <si>
    <t>Norway spruce</t>
  </si>
  <si>
    <t>Picea abies</t>
  </si>
  <si>
    <t>WSQ</t>
  </si>
  <si>
    <t>Oriental spruce</t>
  </si>
  <si>
    <t>Picea orientalis</t>
  </si>
  <si>
    <t>Other cedar</t>
  </si>
  <si>
    <t>Cedrus spp.</t>
  </si>
  <si>
    <t>XCD</t>
  </si>
  <si>
    <t>Other firs (Abies)</t>
  </si>
  <si>
    <t>Abies spp.</t>
  </si>
  <si>
    <t>XF</t>
  </si>
  <si>
    <t>Other pines</t>
  </si>
  <si>
    <t>Pinus spp.</t>
  </si>
  <si>
    <t>XP</t>
  </si>
  <si>
    <t>Other spruces</t>
  </si>
  <si>
    <t>Picea spp.</t>
  </si>
  <si>
    <t>XS</t>
  </si>
  <si>
    <t>Ponderosa pine</t>
  </si>
  <si>
    <t>Pinus ponderosa</t>
  </si>
  <si>
    <t>Red (Pacific Silver) fir</t>
  </si>
  <si>
    <t>Abies amabilis</t>
  </si>
  <si>
    <t>Serbian spruce</t>
  </si>
  <si>
    <t>Picea omorika</t>
  </si>
  <si>
    <t>Sitka spruce</t>
  </si>
  <si>
    <t>Picea sitchensis</t>
  </si>
  <si>
    <t>Slash pine</t>
  </si>
  <si>
    <t>Pinus ellottii</t>
  </si>
  <si>
    <t>Wellingtonia</t>
  </si>
  <si>
    <t>Sequoiadendron giganteum</t>
  </si>
  <si>
    <t>Western hemlock</t>
  </si>
  <si>
    <t>Tsuga heterophylla</t>
  </si>
  <si>
    <t>Western red cedar</t>
  </si>
  <si>
    <t>Thuja plicata</t>
  </si>
  <si>
    <t>Western white pine</t>
  </si>
  <si>
    <t>Pinus monticola</t>
  </si>
  <si>
    <t>Weymouth pine</t>
  </si>
  <si>
    <t>Pinus strobus</t>
  </si>
  <si>
    <t>Yunnan pine</t>
  </si>
  <si>
    <t>Pinus yunnanensis</t>
  </si>
  <si>
    <t>The National Forest Small Scale Schemes</t>
  </si>
  <si>
    <t>Menu of Standard Costs - Creation &amp; Establishment</t>
  </si>
  <si>
    <t>Operation</t>
  </si>
  <si>
    <t>Operation name</t>
  </si>
  <si>
    <t>Units</t>
  </si>
  <si>
    <t>Cost/unit (£)</t>
  </si>
  <si>
    <t>Number of Units</t>
  </si>
  <si>
    <t xml:space="preserve">Number of Years </t>
  </si>
  <si>
    <t>Cost</t>
  </si>
  <si>
    <t>Core Category</t>
  </si>
  <si>
    <t>Topic Category</t>
  </si>
  <si>
    <t>Sub-Category Order</t>
  </si>
  <si>
    <t>Notes</t>
  </si>
  <si>
    <t>CLS Ref</t>
  </si>
  <si>
    <t>NFC cost reference</t>
  </si>
  <si>
    <t>1.01 - Labour rates</t>
  </si>
  <si>
    <t>actuals/hours</t>
  </si>
  <si>
    <t>0.01.01</t>
  </si>
  <si>
    <t>site</t>
  </si>
  <si>
    <t>£600 for implementation. Year 1. Excluding VAT.</t>
  </si>
  <si>
    <t>0.01.02</t>
  </si>
  <si>
    <t>£400 for maintenance. Year 4. Excluding VAT.</t>
  </si>
  <si>
    <t>1.02 - Ground preparation</t>
  </si>
  <si>
    <t>Agricultural plough</t>
  </si>
  <si>
    <t>Machinery + Operator (Excavator/ Tractor &amp; trailer/ Flail Mower/ Tractor &amp; discs etc.)</t>
  </si>
  <si>
    <t>half-day rate</t>
  </si>
  <si>
    <t>Yr1</t>
  </si>
  <si>
    <t>1 - Woodland</t>
  </si>
  <si>
    <t>02 - Ground prep</t>
  </si>
  <si>
    <t>Specify which equipment will be used for preparing the site for planting, for what and for how long</t>
  </si>
  <si>
    <t>1.03 - Woodland Establishment: Fencing</t>
  </si>
  <si>
    <t>m</t>
  </si>
  <si>
    <t>1.03.04</t>
  </si>
  <si>
    <t>Stock fencing</t>
  </si>
  <si>
    <t>03 - Woodland Establishment - Fencing</t>
  </si>
  <si>
    <t>Amenity wood post and rail fence</t>
  </si>
  <si>
    <t>1.03.01</t>
  </si>
  <si>
    <t>Fencing Supplement - Difficult Sites</t>
  </si>
  <si>
    <t>1.03.18</t>
  </si>
  <si>
    <t>Wooden Field gate (12ft , 5 bar)</t>
  </si>
  <si>
    <t>each</t>
  </si>
  <si>
    <t>3.03.06</t>
  </si>
  <si>
    <t>Stile</t>
  </si>
  <si>
    <t>3.04.01</t>
  </si>
  <si>
    <t>1.04 - Woodland Establishment: Planting</t>
  </si>
  <si>
    <t>Supply plants - conifers</t>
  </si>
  <si>
    <t>Supply plants - conifers, broadleaves, shrubs</t>
  </si>
  <si>
    <t>per tree</t>
  </si>
  <si>
    <t>04 - Woodland Establishment - Planting</t>
  </si>
  <si>
    <t>Cell grown stock preferred</t>
  </si>
  <si>
    <t>1.04.03</t>
  </si>
  <si>
    <t>Planting costs (bare rooted, 40-60cm transplant, labour)</t>
  </si>
  <si>
    <t>Planting costs (tree planting labour for bare rooted 40-60cm transplant, or cell)</t>
  </si>
  <si>
    <t>Planting costs (tree as above, 1.2m tube, stake, labour)</t>
  </si>
  <si>
    <t>Planting costs (tree as above, 0.75m tube, stake, labour)</t>
  </si>
  <si>
    <t>Planting costs (tree planting as above + supply and fix 0.75m tube, stake)</t>
  </si>
  <si>
    <t>Sowing of woodland grass seed</t>
  </si>
  <si>
    <t>Supplement for using fully biodegradable tree shelters</t>
  </si>
  <si>
    <t>Products must be approved by NFC</t>
  </si>
  <si>
    <t>1.05 - Vegetation Management</t>
  </si>
  <si>
    <t>per site treatment</t>
  </si>
  <si>
    <t xml:space="preserve">Enter 4 units (applications) over 3 years - site based payment for each application </t>
  </si>
  <si>
    <t>1.05.06</t>
  </si>
  <si>
    <t>Chemical weed control (spot spray 275 - 1100 trees)</t>
  </si>
  <si>
    <t>Bark Mulch</t>
  </si>
  <si>
    <t>spot</t>
  </si>
  <si>
    <t>1.05.08</t>
  </si>
  <si>
    <t>Strip mulch (incl. Plastic base layer)</t>
  </si>
  <si>
    <t>1.05.09</t>
  </si>
  <si>
    <t>Mulch mats</t>
  </si>
  <si>
    <t>Biodegradable, minimum 50cm x 50cm, 5 non-plastic pegs</t>
  </si>
  <si>
    <t>1.05.10</t>
  </si>
  <si>
    <t>2.06 - Hedgerows</t>
  </si>
  <si>
    <t>Hedgerow planting - i.e. creation of new hedges</t>
  </si>
  <si>
    <t>2 - Non-Woodland Habitats</t>
  </si>
  <si>
    <t>06 - BAP Hedges</t>
  </si>
  <si>
    <t>Maintenance of new hedges</t>
  </si>
  <si>
    <t>2.06.03</t>
  </si>
  <si>
    <t>2.07 - Parkland &amp; Wood Pasture</t>
  </si>
  <si>
    <t>Standard (1.0m - 1.5m tall) Parkland Tree/Hedgerow Tree and planting, guard, tie, stake, mulch</t>
  </si>
  <si>
    <t>2.07.05</t>
  </si>
  <si>
    <t>Parkland tree guard post and rail</t>
  </si>
  <si>
    <t>Specifications as provided for the National Forest Parkland Scheme</t>
  </si>
  <si>
    <t>2.07.07</t>
  </si>
  <si>
    <t xml:space="preserve">2.10 - Ponds, scrapes, reedbeds </t>
  </si>
  <si>
    <t>2.10</t>
  </si>
  <si>
    <t>10 - BAP Wetlands</t>
  </si>
  <si>
    <t>Use application form to specify wetland to be created.  Use item 1.02 for machinery to be used in construction</t>
  </si>
  <si>
    <t>Total</t>
  </si>
  <si>
    <t>y/n</t>
  </si>
  <si>
    <t>NFC Total Cost</t>
  </si>
  <si>
    <t>Schedule of Works - Creation &amp; Establishment</t>
  </si>
  <si>
    <t>Machinery + Operator, various; 0.5 day rate</t>
  </si>
  <si>
    <t>Stock fencing (metres)</t>
  </si>
  <si>
    <t>Amenity wood post and rail fence (metres)</t>
  </si>
  <si>
    <t>Supply plants</t>
  </si>
  <si>
    <t>Tree planting</t>
  </si>
  <si>
    <t>Tree planting with 1.2m tube</t>
  </si>
  <si>
    <t>Tree planting with 0.75m tube</t>
  </si>
  <si>
    <t>Biodegradable tree guard</t>
  </si>
  <si>
    <t>Chemical weed control (spot spray)</t>
  </si>
  <si>
    <t>The National Forest Changing Landscape Scheme</t>
  </si>
  <si>
    <t>Menu of Definitions - Agent Fees &amp; Management Costs</t>
  </si>
  <si>
    <t>0.01 - Agent rates</t>
  </si>
  <si>
    <t>01 - Labour Rates</t>
  </si>
  <si>
    <t>0.01.03</t>
  </si>
  <si>
    <t>Menu of Definitions - Woodland Options</t>
  </si>
  <si>
    <t>Forest craftsperson</t>
  </si>
  <si>
    <t>1.01.01</t>
  </si>
  <si>
    <t>Summarise duties and amounts by year over a 10 year period.</t>
  </si>
  <si>
    <t>Obtaining planning permission</t>
  </si>
  <si>
    <t>1.01.02</t>
  </si>
  <si>
    <t>Tree surgery (2 man team inc chipper)</t>
  </si>
  <si>
    <t>1.01.03</t>
  </si>
  <si>
    <t>Based upon a 2 person team with 1 chipper.</t>
  </si>
  <si>
    <t>1.01.04</t>
  </si>
  <si>
    <t>1.01.05</t>
  </si>
  <si>
    <t>1.01.06</t>
  </si>
  <si>
    <t>1.01.07</t>
  </si>
  <si>
    <t>1.01.08</t>
  </si>
  <si>
    <t>Tractor and chipper/flail</t>
  </si>
  <si>
    <t>1.01.09</t>
  </si>
  <si>
    <t>Based upon the cost of equipment hire plus 1 operator</t>
  </si>
  <si>
    <t>Tractor/trailer and labour</t>
  </si>
  <si>
    <t>1.01.10</t>
  </si>
  <si>
    <t>JCB hire and labour</t>
  </si>
  <si>
    <t>1.01.11</t>
  </si>
  <si>
    <t>360 excavator (small) and labour</t>
  </si>
  <si>
    <t>1.01.12</t>
  </si>
  <si>
    <t>Dumper (small) and labour</t>
  </si>
  <si>
    <t>1.01.13</t>
  </si>
  <si>
    <t xml:space="preserve">Safety Inspection </t>
  </si>
  <si>
    <t xml:space="preserve">Inspection includes assessment of facilities e.g. condition of paths and gates, tree safety inspection and removal of normal litter </t>
  </si>
  <si>
    <t>1.02.01</t>
  </si>
  <si>
    <t>Sub soil</t>
  </si>
  <si>
    <t>1.02.02</t>
  </si>
  <si>
    <t>Power harrow</t>
  </si>
  <si>
    <t>1.02.03</t>
  </si>
  <si>
    <t>Rolling</t>
  </si>
  <si>
    <t>1.02.04</t>
  </si>
  <si>
    <t>Chemical screefing (Spot spraying)</t>
  </si>
  <si>
    <t>1.02.05</t>
  </si>
  <si>
    <t xml:space="preserve">Spot spray 1600 - 2500 trees per hectare. 1m2 spot </t>
  </si>
  <si>
    <t>Scarifying</t>
  </si>
  <si>
    <t>1.02.06</t>
  </si>
  <si>
    <t xml:space="preserve">Based on the use of a Doneran type excavator </t>
  </si>
  <si>
    <t>Ripping</t>
  </si>
  <si>
    <t>1.02.07</t>
  </si>
  <si>
    <t xml:space="preserve">Based on 2m wide passes </t>
  </si>
  <si>
    <t>Mounding</t>
  </si>
  <si>
    <t>1.02.08</t>
  </si>
  <si>
    <t xml:space="preserve">Continuous </t>
  </si>
  <si>
    <t>Drainage in new planting</t>
  </si>
  <si>
    <t>1.02.09</t>
  </si>
  <si>
    <t xml:space="preserve">Creating new drains - new planting, or clearing existing drains </t>
  </si>
  <si>
    <t>Chemical Screefing (compete coverage)</t>
  </si>
  <si>
    <t>1.02.10</t>
  </si>
  <si>
    <t>Amenity Wood Post &amp; 3 rail fence</t>
  </si>
  <si>
    <t>Post and Wire (3 strand)</t>
  </si>
  <si>
    <t>1.03.02</t>
  </si>
  <si>
    <t>High tensile fencing</t>
  </si>
  <si>
    <t>1.03.03</t>
  </si>
  <si>
    <t>1.03.05</t>
  </si>
  <si>
    <t>Based on FC Bulletin 102 "Forest Fencing" - Stakes at 3m centres using C8/80/15 netting with two lines of barb. Note: Can also be used to stock proof stone walls</t>
  </si>
  <si>
    <t>Rabbit netting supplement</t>
  </si>
  <si>
    <t>1.03.06</t>
  </si>
  <si>
    <t>Based on FC Bulletin 102 "Forest Fencing"- Addition of standard 18 gauge netting to new or existing fence. Should be designed to be rabbit proof for a minimum of  10 years</t>
  </si>
  <si>
    <t>Stock and rabbit fencing</t>
  </si>
  <si>
    <t>1.03.07</t>
  </si>
  <si>
    <t>Based on FC Bulletin 102 "Forest Fencing"- As Option 1.03.05 (above) with the addition of standard 18 gauge netting. Should be designed to be rabbit proof for a minimum of  10 years</t>
  </si>
  <si>
    <t>Deer and rabbit fencing</t>
  </si>
  <si>
    <t>1.03.08</t>
  </si>
  <si>
    <t xml:space="preserve">Based on FC Bulletin 102 "Forest Fencing"- as Options 38 &amp; 39 above. </t>
  </si>
  <si>
    <t>1.03.09</t>
  </si>
  <si>
    <t>Based on FC Bulletin 102 "Forest Fencing"- Must be of a specification suitable for the species being excluded and deer proof for at least 10 years</t>
  </si>
  <si>
    <t>1.03.10</t>
  </si>
  <si>
    <t>Based on specifications provided in FC Bulletin 102 "Forest Fencing"</t>
  </si>
  <si>
    <t>Temporary deer fencing (includes reuse)</t>
  </si>
  <si>
    <t>1.03.11</t>
  </si>
  <si>
    <t>Based on FC Practice Note 9 "Recommendations for fallow, roe and muntjac deer fencing: new proposals for temporary and reusable fencing". Costs takes account of reuse</t>
  </si>
  <si>
    <t>Deer gate (suitable for vehicles)</t>
  </si>
  <si>
    <t>1.03.12</t>
  </si>
  <si>
    <t xml:space="preserve">Vehicle access gate - swing type - 3m x 1.8m </t>
  </si>
  <si>
    <t>Deer gate (pedestrian)</t>
  </si>
  <si>
    <t>1.03.13</t>
  </si>
  <si>
    <t>Based on FC Bulletin 102 "Forest Fencing"</t>
  </si>
  <si>
    <t>Deer hide</t>
  </si>
  <si>
    <t>1.03.14</t>
  </si>
  <si>
    <t>Deer high seat</t>
  </si>
  <si>
    <t>1.03.15</t>
  </si>
  <si>
    <t>Portable, free standing in galvanised tubular or box section steel</t>
  </si>
  <si>
    <t>Deer exclusion plot</t>
  </si>
  <si>
    <t>1.03.16</t>
  </si>
  <si>
    <t>Based on a 4m x 4m exclosure plot, using stock fence and rabbit fence if necessary</t>
  </si>
  <si>
    <t>Badger gate</t>
  </si>
  <si>
    <t>1.03.17</t>
  </si>
  <si>
    <t>Fencing supplement - difficult sites</t>
  </si>
  <si>
    <t>A 'difficult site' is defined under Option 1.05.23.</t>
  </si>
  <si>
    <t>Sheep fencing</t>
  </si>
  <si>
    <t>Based on FC Bulletin 102 "Forest Fencing" - Stakes at 3m centres using C8/80/15 netting with two lines of barb.</t>
  </si>
  <si>
    <t>Permanent electric fencing</t>
  </si>
  <si>
    <t>Mechanical site marking</t>
  </si>
  <si>
    <t>1.04.01</t>
  </si>
  <si>
    <t>1.04.02</t>
  </si>
  <si>
    <t>Supply plants - broadleaves and shrubs</t>
  </si>
  <si>
    <t>1.04.04</t>
  </si>
  <si>
    <t>1.04.05</t>
  </si>
  <si>
    <t>1.04.06</t>
  </si>
  <si>
    <t>Planting costs (tree as above, 0.60m tube, stake, labour)</t>
  </si>
  <si>
    <t>1.04.07</t>
  </si>
  <si>
    <t>Planting costs (tree as above, 0.60m spiral, cane, labour)</t>
  </si>
  <si>
    <t>1.04.08</t>
  </si>
  <si>
    <t>Planting costs (as 1.04.04 but mechanical)</t>
  </si>
  <si>
    <t>1.04.09</t>
  </si>
  <si>
    <t>Beating Up Conifers (supply, and plant + 20%)</t>
  </si>
  <si>
    <t>1.04.10</t>
  </si>
  <si>
    <t>15% in Year 1, 5% in Year 2 and 5% in Year 3.</t>
  </si>
  <si>
    <t>Beating Up Broadleaves (supply, and plant + 20%)</t>
  </si>
  <si>
    <t>1.04.11</t>
  </si>
  <si>
    <t>Refix/replace guards at beating up</t>
  </si>
  <si>
    <t>1.04.12</t>
  </si>
  <si>
    <t>Bracken control supplement</t>
  </si>
  <si>
    <t>1.04.13</t>
  </si>
  <si>
    <t>Bracken control may be necessary to maintain or restore wildlife value or protect archaeological sites. It can also help maintain and conserve the vegetation mosaics characteristic of upland and heathland landscapes. This supplement supports control of the spread, or removal, of existing stands of bracken where it is desirable to do so. It is paid in addition to the capital payments for bracken control to cover the costs of follow-up management. Care must be taken not to cause areas of bare soil in areas vulnerable to soil erosion.  This supplement is mainly intended for use with lowland heathland and upland options, but could also be used where bracken control is necessary on dry grassland, in woodland and on sand dunes. Wherever possible, the primary method of control should be by mechanical means.</t>
  </si>
  <si>
    <t>Chemical bracken control - area payment</t>
  </si>
  <si>
    <t>1.04.14</t>
  </si>
  <si>
    <t>1.04.15</t>
  </si>
  <si>
    <t>Species mix and sowing density to be determined by agent/ecological advisor.</t>
  </si>
  <si>
    <t>Respacing natural regeneration (to 2m spacing)</t>
  </si>
  <si>
    <t>05 - Vegetation Management</t>
  </si>
  <si>
    <t>1.05.01</t>
  </si>
  <si>
    <t>Surveys to be undertaken in Years 1, 2 &amp;3</t>
  </si>
  <si>
    <t>1.05.02</t>
  </si>
  <si>
    <t>1.05.03</t>
  </si>
  <si>
    <t>1.05.04</t>
  </si>
  <si>
    <t>1.05.05</t>
  </si>
  <si>
    <t>Chemical weed control (spot spray 1600-2500 trees/ha)</t>
  </si>
  <si>
    <t>Assume 2 applications per year in Years 1 to 4.</t>
  </si>
  <si>
    <t>Compost mulching</t>
  </si>
  <si>
    <t>1.05.07</t>
  </si>
  <si>
    <t>Bark mulch</t>
  </si>
  <si>
    <t>Strip mulch (inc. plastic base layer)</t>
  </si>
  <si>
    <t>Ride management (5m width)</t>
  </si>
  <si>
    <t>1.05.11</t>
  </si>
  <si>
    <t>Based on a 2 zone cutting - Cut central zone annually, and alternate outer zones biannually. Ave ride width 5m. NOTE: Path strimming for public access is covered by Option 3.08.01.</t>
  </si>
  <si>
    <t>Ride management (6-10m width)</t>
  </si>
  <si>
    <t>1.05.12</t>
  </si>
  <si>
    <t>Based on a 3 zone cutting - as Option 1.05.11 above with third zone cut on a 5 year cycle. Average ride width should be 8-10m</t>
  </si>
  <si>
    <t>Inter-row mowing (1 way)</t>
  </si>
  <si>
    <t>1.05.13</t>
  </si>
  <si>
    <t>Where undertaken, summarise frequency.</t>
  </si>
  <si>
    <t>Inter-row mowing (2 way)</t>
  </si>
  <si>
    <t>1.05.14</t>
  </si>
  <si>
    <t>Supplement for control of invasive plant species (exc. Control of Weeds Act 1959)</t>
  </si>
  <si>
    <t>1.05.15</t>
  </si>
  <si>
    <t>This supplement supports the regular management of particularly severe infestations of invasive species, such as rhododendron, Himalayan balsam, Japanese knotweed and rushes, which are damaging a feature of interest.  It is eligible on all habitat management options, except arable. This supplement cannot be used for controlling weeds listed in the Weeds Act 1959, for the control of bracken or gorse (for which there are other specific options), or for complying with the cross-compliance conditions of the Single Payment Scheme. Plants included in the Act are spear thistle, creeeping or field thistle, curled dock, broad leaved dock and common ragwort</t>
  </si>
  <si>
    <t>1.05.16</t>
  </si>
  <si>
    <t>1.05.17</t>
  </si>
  <si>
    <t>1.05.18</t>
  </si>
  <si>
    <t>1.05.19</t>
  </si>
  <si>
    <t>1.05.20</t>
  </si>
  <si>
    <t>1.05.21</t>
  </si>
  <si>
    <t>Supplement for small fields</t>
  </si>
  <si>
    <t>Small fields, their boundaries and their margins are important features of the local landscape, the historic environment and also have wildlife value. Some examples represent the earliest enclosed land used for agriculture, dating back to prehistoric times. Small fields are often proportionately more expensive to manage. For example, the higher ratio of headland, reduced yields, increased unproductive fieldwork, and the higher labour cost per unit of land area and per head of stock.  Fields of less than 2 ha are eligible for this supplement at the discretion of the NFC.</t>
  </si>
  <si>
    <t>Supplement for difficult sites</t>
  </si>
  <si>
    <t>Some sites are very difficult to access or may contain hazards to livestock that require a higher level of management. This supplement aims to compensate for the increased costs of managing particularly difficult sites, where there is a risk of abandonment. Examples may include very steep slopes, cliffs, islands or bogs, as well as grazing sites that are isolated from the rest of the land.  The use of this supplement may be considered on all relevant options, but is at the NFC's discretion. You will be required to justify the need for this supplement (e.g. associated extra costs) in discussion with your agent.  This option is not available in addition to Option 1.05.22.</t>
  </si>
  <si>
    <t>Supplement for group applications</t>
  </si>
  <si>
    <t>This supplement contributes towards the costs of facilitating communal agreements. It is particularly targeted at common land and areas of shared grazing that have two or more active graziers. It may also be applied to applications for agreements covering areas under more than one ownership that are to be managed for resource protection, inter-tidal flood management and/or wetland management. It may also be used to facilitate applications in landscapes with extensive archaeological or historic features.</t>
  </si>
  <si>
    <t>Menu of Definitions - Non-Woodland Habitat Options</t>
  </si>
  <si>
    <t>2.01 - Labour rates</t>
  </si>
  <si>
    <t>2.01.01</t>
  </si>
  <si>
    <t>2.01.02</t>
  </si>
  <si>
    <t>2.01.03</t>
  </si>
  <si>
    <t>2.02 - Ground preparation</t>
  </si>
  <si>
    <t>02 - Ground Preparation</t>
  </si>
  <si>
    <t>2.02.01</t>
  </si>
  <si>
    <t>2.02.02</t>
  </si>
  <si>
    <t>2.02.03</t>
  </si>
  <si>
    <t>Creation of ditches</t>
  </si>
  <si>
    <t>2.02.04</t>
  </si>
  <si>
    <t>Creation of gutters</t>
  </si>
  <si>
    <t>2.02.05</t>
  </si>
  <si>
    <t>Soil bund</t>
  </si>
  <si>
    <t>2.02.06</t>
  </si>
  <si>
    <t>Culvert</t>
  </si>
  <si>
    <t>2.02.07</t>
  </si>
  <si>
    <t>Timber Sluice</t>
  </si>
  <si>
    <t>2.02.08</t>
  </si>
  <si>
    <t>Brick, stone or concrete sluice</t>
  </si>
  <si>
    <t>2.02.09</t>
  </si>
  <si>
    <t>Silt trap provision</t>
  </si>
  <si>
    <t>2.02.10</t>
  </si>
  <si>
    <t>Construction of water penning structures</t>
  </si>
  <si>
    <t>2.02.11</t>
  </si>
  <si>
    <t>Cross drains under farm tracks</t>
  </si>
  <si>
    <t>2.02.12</t>
  </si>
  <si>
    <t>2.03 - Vegetation management</t>
  </si>
  <si>
    <t>Mechanical bracken control - area payment</t>
  </si>
  <si>
    <t>03 - Vegetation Management</t>
  </si>
  <si>
    <t>2.03.01</t>
  </si>
  <si>
    <t>2.03.02</t>
  </si>
  <si>
    <t>2.03.03</t>
  </si>
  <si>
    <t>2.03.04</t>
  </si>
  <si>
    <t>2.03.05</t>
  </si>
  <si>
    <t>2.03.06</t>
  </si>
  <si>
    <t>2.03.07</t>
  </si>
  <si>
    <t xml:space="preserve">Removal of arisings for conservation </t>
  </si>
  <si>
    <t>2.03.08</t>
  </si>
  <si>
    <t>2.03.09</t>
  </si>
  <si>
    <t>2.03.10</t>
  </si>
  <si>
    <t>2.04 - Vegetation management: Livestock</t>
  </si>
  <si>
    <t>Livestock handling facilities</t>
  </si>
  <si>
    <t>04 - Vegetation Management - Livestock</t>
  </si>
  <si>
    <t>2.04.01</t>
  </si>
  <si>
    <t>Repeated mowing of open areas to maintain grass generally below 10cm height.</t>
  </si>
  <si>
    <t>Cattle grids</t>
  </si>
  <si>
    <t>2.04.02</t>
  </si>
  <si>
    <t>Removing arisings from ride management / grass cutting for conservation purposes</t>
  </si>
  <si>
    <t>Water supply</t>
  </si>
  <si>
    <t>2.04.03</t>
  </si>
  <si>
    <t>Water trough</t>
  </si>
  <si>
    <t>2.04.04</t>
  </si>
  <si>
    <t>2.04.05</t>
  </si>
  <si>
    <t>Seasonal livestock removal on grassland with no input restriction</t>
  </si>
  <si>
    <t>This option supports the removal of livestock at specific times of the year to reduce compaction and run-off. This option is suitable for use on soils that are prone to water logging, compaction or poaching and applies to the whole field. Soil damage on other fields must not result through removing livestock from fields receiving this supplement.</t>
  </si>
  <si>
    <t>2.05 - Grassland habitats</t>
  </si>
  <si>
    <t>Creation of species-rich semi-natural grassland</t>
  </si>
  <si>
    <t>05 - BAP Grassland</t>
  </si>
  <si>
    <t>2.05.01</t>
  </si>
  <si>
    <t>This option creates species-rich grassland on former arable land, ley grassland or set-aside.  The creation of species-rich grassland is very demanding and will be feasible only in a few situations. Potential for this option will depend on soil type, pH, soil nutrient status (particularly available phosphorus). This option will be targeted at sites close to existing species-rich grassland.  Creation of a species-rich grassland will include establishing the sward by natural regeneration or using a seed source or mix recommended by your agent or ecological adviser. The sward will need to be cut or grazed in the first year to encourage the grasses to tiller and to control annual weeds. Once established, management will be the same as for Option 2.05.02.</t>
  </si>
  <si>
    <t>Maintenance of species-rich semi-natural grassland</t>
  </si>
  <si>
    <t>2.05.02</t>
  </si>
  <si>
    <t>This option maintains grasslands that are already species-rich and in good condition by continuing with the current management.  Management includes: grazing and/or cutting for hay; no ploughing, re-seeding, or installation of new drainage; no heavy poaching. Other management, including fertiliser and supplementary feeding, will be tailored to each site based on the type of grassland and the farming system.</t>
  </si>
  <si>
    <t>Restoration of species-rich semi-natural grassland</t>
  </si>
  <si>
    <t>2.05.03</t>
  </si>
  <si>
    <t>This option restores grasslands that were species-rich in the past, but have suffered from management neglect or have been agriculturally improved. Grasslands that are suitable for this option will still have some diversity of grasses and flowers. Potential for this option will also depend on soil type, pH and soil nutrient status (particularly available phosphorus).  This option will be managed as Option 2.05.02, but restoration may include scrub clearance, invasive weed control and/or seed introduction by spreading species-rich green hay from a suitable nearby site.</t>
  </si>
  <si>
    <t>Creation of semi-improved or rough grassland for target species</t>
  </si>
  <si>
    <t>2.05.04</t>
  </si>
  <si>
    <t>This option creates semi-improved or rough grassland on former arable, set-aside or temporary grassland.  Fields under this option will be managed as Option 2.05.05, but creation of the grassland will include establishing a grassy sward through natural regeneration or by sowing a seed mix recommended by your agent/ecological adviser.</t>
  </si>
  <si>
    <t>Maintenance of semi-improved or rough grassland for target species</t>
  </si>
  <si>
    <t>2.05.05</t>
  </si>
  <si>
    <t>Options 2.05.05 &amp; 2.05.06 will maintain or restore semi-improved or rough grassland which is known to provide good conditions for target species. These options can also be used to maintain moderately species-rich semi-improved grassland but only where this is a local target, and where the grassland lacks the potential to be restored to species-rich, semi-natural grassland (Option 2.05.03). Management will include grazing and/or cutting for hay. Other management including fertiliser and supplementary feeding will be tailored to each site based on the target species present.</t>
  </si>
  <si>
    <t>Restoration of semi-improved or rough grassland for target species</t>
  </si>
  <si>
    <t>2.05.06</t>
  </si>
  <si>
    <t>Sowing of wildflower grass seed</t>
  </si>
  <si>
    <t>2.05.07</t>
  </si>
  <si>
    <t>Enhanced buffer strips on intensive grassland</t>
  </si>
  <si>
    <t>2.05.08</t>
  </si>
  <si>
    <t>This option provides additional habitat for invertebrates, birds and small mammals by managing buffer strips in intensive grass leys. These strips of wild flowers and grasses provide nesting habitat and shelter, as well as a food source for a variety of species including farmland birds, bats and insects such as bumblebees and butterflies. The strip may be rotated within the same field.  Management will include sowing and establishing a specified seed mix of wild flowers and grasses. The strip will need to be protected from grazing and will need to be re-established when the cover of wild flowers decreases. Other management such as cutting and fertiliser will be tailored to each site based on the species targeted.</t>
  </si>
  <si>
    <t>Supplement for hay making</t>
  </si>
  <si>
    <t>2.05.09</t>
  </si>
  <si>
    <t>This option supports the continuation or re-introduction of haymaking on sites that would normally be managed as pasture, due to the ready availability of livestock and/or the climatic difficulty of haymaking. These fields will have high existing environmental value as hay meadows, but are at risk from haymaking being discontinued for economic reasons.</t>
  </si>
  <si>
    <t>Creation of wet grassland for breeding waders (Spring/Summer)</t>
  </si>
  <si>
    <t>2.05.10</t>
  </si>
  <si>
    <t>Options 2.05.11 &amp; 2.05.14 create wet grassland habitat for either breeding waders in the spring and summer or waders and wildfowl in the winter months. Fields suitable for these options are current arable land, set-aside or temporary grassland. These fields will have been wetter in the past but have since been drained and improved for agriculture. The potential for this option will depend on both the availability of surface water and the ability to control it. Fields under this option will be managed as Options 2.05.13 or 2.05.16, but additional management for the creation of the wet grassland habitat includes: establishing a grass sward by natural regeneration or by sowing a seed mix recommended by your agent/ecological adviser; alleviating areas of soil compaction; implementing water level management; restoring the ditch network; and excavating scrapes and ponds.</t>
  </si>
  <si>
    <t>Restoration of wet grassland for breeding waders (Spring/Summer)</t>
  </si>
  <si>
    <t>2.05.11</t>
  </si>
  <si>
    <t>Options 2.05.12 &amp; 2.05.15 provide habitat for waders and wildfowl and/or breeding habitat for wading birds by re-wetting permanent grassland and by managing the grazing to create a mosaic of grass structure. These fields will have been wetter in the past but have since been drained or improved for agriculture. The potential for this option will depend on both the availability of surface water and the ability to control it.  Fields under this option will be managed as Options 2.05.13 or 2.05.16, but for restoration of wet grassland you may need to: alleviate any areas of soil compaction (except on archaeological features); implement a water management regime; excavate scrapes and re-profile ditches; and introduce seed by spreading species-rich green hay from a suitable nearby site.</t>
  </si>
  <si>
    <t>Maintenance of wet grassland for breeding waders (Spring/Summer)</t>
  </si>
  <si>
    <t>2.05.12</t>
  </si>
  <si>
    <t>This option maintains wet spring and summer grasslands that already support breeding waders. In some instances it may be necessary to change the water management regime to continue to attract these birds.  Management includes: controlling in-field and ditch water levels in the spring and early summer; maintaining ditches and existing field drainage systems; creating a varied sward structure by the end of the growing season by grazing and/or taking a late hay cut; restricting the stocking density in the bird nesting season; avoiding heavy poaching (although small areas of bare ground are acceptable); and avoiding disturbance of birds by recreational or nonessential activities.</t>
  </si>
  <si>
    <t>Creation of wet grassland for wintering waders and wildfowl</t>
  </si>
  <si>
    <t>2.05.13</t>
  </si>
  <si>
    <t>See Option 2.05.11</t>
  </si>
  <si>
    <t>Restoration of wet grassland for wintering waders and wildfowl</t>
  </si>
  <si>
    <t>2.05.14</t>
  </si>
  <si>
    <t>See Option 2.05.12</t>
  </si>
  <si>
    <t>Maintenance of wet grassland for wintering waders and wildfowl</t>
  </si>
  <si>
    <t>2.05.15</t>
  </si>
  <si>
    <t>This option maintains wet grasslands that already support wintering populations of wildfowl and waders. In some instances it may be necessary to change the water management regime to continue to attract these birds. Management includes: controlling in-field and ditch water levels over the winter months; maintaining ditches and existing field drainage systems; creating a varied sward structure by the end of the growing season by grazing and/or cutting for hay; no grazing over the winter months; no heavy poaching (although small areas of bare ground are acceptable) and avoiding disturbance of birds by recreational or nonessential activities.</t>
  </si>
  <si>
    <t>Raised water level supplement</t>
  </si>
  <si>
    <t>2.05.16</t>
  </si>
  <si>
    <t>This option supports the raising of water levels in ditches and adjacent land, where exceptional management is needed at key periods of the year. This supplement may be used to provide feeding and nesting habitats for wetland birds. In addition, it will enhance the grassland habitat for wetland plants. This supplement can also be used to manage specialised wet grassland communities or to maintain the diversity of fauna and flora in important ditches.</t>
  </si>
  <si>
    <t>Inundation grassland supplement</t>
  </si>
  <si>
    <t>2.05.17</t>
  </si>
  <si>
    <t>This option is designed to allow the inundation of areas of the river floodplain that are currently protected by flood defence banks. Grassland which is made available for additional inundation by floodwater can develop as a valuable habitat, complement adjacent habitats and, in appropriate locations, contribute to flood management. The supplement is used in designed washlands subject to prolonged and random flooding.</t>
  </si>
  <si>
    <t>2.06.01</t>
  </si>
  <si>
    <t>Hedgerow restoration - i.e. laying, coppicing or gapping up of existing hedge</t>
  </si>
  <si>
    <t>2.06.02</t>
  </si>
  <si>
    <t>Maintenance of new hedgerows</t>
  </si>
  <si>
    <t>Maintenance of existing hedgerows of high environmental value</t>
  </si>
  <si>
    <t>2.06.04</t>
  </si>
  <si>
    <t>This option maintains hedgerows that support target species of farmland birds, insects or mammals, or which make a significant contribution to the local landscape character and/or are historically important boundaries.  The option will allow management to be tailored to meet the specific requirements of an identified target species or create a diversity of hedgerow structure across the farm to benefit target species. It may also be used to manage hedgerows in the local style and custom, to strengthen the local historic landscape character. The option will promote the development of a balanced tree population, where this is appropriate to the local landscape.</t>
  </si>
  <si>
    <t>Hedgerow supplement - Removal of old fence lines including disposal</t>
  </si>
  <si>
    <t>2.06.05</t>
  </si>
  <si>
    <t>Hedgerow supplement - Substantial pre-work</t>
  </si>
  <si>
    <t>2.06.06</t>
  </si>
  <si>
    <t>e.g. chainsaw work in preparation for laying.</t>
  </si>
  <si>
    <t>Hedgerow supplement - Top binding and staking</t>
  </si>
  <si>
    <t>2.06.07</t>
  </si>
  <si>
    <t>2.07 - Parkland &amp; wood pasture</t>
  </si>
  <si>
    <t>Creation of wood pasture</t>
  </si>
  <si>
    <t>07 - BAP Wood Pasture</t>
  </si>
  <si>
    <t>2.07.01</t>
  </si>
  <si>
    <t>This option creates wood pasture on sites that are known to have previously been wood pasture, or on sites adjacent to or linking existing areas of wood pasture. The option can also be used on appropriate sites within the National Forest and Community Woodlands. Planting will not be allowed on archaeological sites, on sites of existing wildlife value or where trees would be detrimental to the landscape.  The preferred method of creation will be by careful and flexible grazing management to allow trees and shrubs to develop by natural regeneration. In some cases, it may be necessary to sow a specified grass seed mix or plant additional trees. This can not be used in conjunction with 2.07.07.</t>
  </si>
  <si>
    <t>Restoration of wood pasture and parkland</t>
  </si>
  <si>
    <t>2.07.02</t>
  </si>
  <si>
    <t>Options 2.07.02 &amp; 2.07.03 maintain or restore the wildlife, historic and landscape character of wood pasture or parkland. Sites that are suitable for restoration will still support a number of ancient trees and/or parkland features. It may be that the sites are not grazed, are managed under arable cropping or have been planted with conifers or other inappropriate trees.   Management will include: protection of existing and newly established trees from damage by livestock, including stock rubbing against the trees, bark stripping and soil compaction; maintenance of areas of closely grazed turf interspersed with taller tussocks by grazing; no use of fertiliser, no ploughing or other cultivation, no re-seeding, rolling or chain harrowing.   Restoration such as tree planting to replace lost trees, scrub removal to prevent shading to ancient trees and restoration of ponds or water features.</t>
  </si>
  <si>
    <t>Maintenance of wood pasture and parkland</t>
  </si>
  <si>
    <t>2.07.03</t>
  </si>
  <si>
    <t>Ancient trees in intensively managed grass fields</t>
  </si>
  <si>
    <t>2.07.04</t>
  </si>
  <si>
    <t>By establishing a grass buffer around the base of the tree, these options protect ancient trees within arable or intensively managed grass fields from damage by livestock, cultivation and other agricultural activities.  Management will include: establishing an unfertilised grass buffer of at least 15m radius around the base of each tree; not allowing treatments applied to the adjacent land to affect the buffer; protecting trees from damage by livestock including stock rubbing against the trees, bark stripping and soil compaction; retaining all tree limbs, including the lower limbs on the tree; retaining any standing or fallen dead wood.</t>
  </si>
  <si>
    <t>Light Standard (&gt;1m tall) individual tree</t>
  </si>
  <si>
    <t>2.07.06</t>
  </si>
  <si>
    <t>Welded steel tree guard</t>
  </si>
  <si>
    <t>2.07.08</t>
  </si>
  <si>
    <t>2.08 - Orchards</t>
  </si>
  <si>
    <t>Creation of new traditional orchards</t>
  </si>
  <si>
    <t>08 - BAP Orchards</t>
  </si>
  <si>
    <t>2.08.01</t>
  </si>
  <si>
    <t>This option aims to enhance the historic landscape character by creating small orchards on sites that are known to have been orchard in the past. The option may also be used to increase the area of orchard habitat to support threatened species such as the noble chafer beetle. Suitable sites will normally be less than 1 ha and will either contain remnant trees or tree stations or appear as an orchard on old map records. It is also available for sites that have an ecologist's recommendation. To create an orchard you will need to establish traditional varieties by planting two year old fruit trees. A one metre diameter circle around the base of all newly planted trees should be kept free of all vegetation for the first three years after planting by mulching, the use of mulch mats, or the careful use of an approved herbicide. Formative pruning will also be required and once grazing is introduced the trees will need to be protected from livestock damage.</t>
  </si>
  <si>
    <t>Restoration of traditional orchards</t>
  </si>
  <si>
    <t>2.08.02</t>
  </si>
  <si>
    <t xml:space="preserve">Aimed at orchards which are not currently managed on a commercial basis, Options 2.08.02 &amp; 2.08.03 maintain or restore traditional orchards and nut plantations of high landscape, historical or wildlife value. Orchards suitable for the restoration option are neglected fruit orchards or nut plantations that contain overgrown trees and gaps where trees have died and have been removed or are being lost to scrub.  Management will include: maintaining the characteristic tree form (this will vary with the crop, variety, management system and in some cases, region); protecting trees from damage by livestock; retaining and protecting all mature or over-mature standing trees; retaining some standing dead trees and some dead wood on living trees; grazing without the use of fertiliser; rolling or chain harrowing.  Restoration may include: restorative pruning; re-introducing annual pruning; a tree planting programme; establishing or re-introducing management of a grass sward and/or scrub control. </t>
  </si>
  <si>
    <t>Maintenance of existing high value traditional orchards</t>
  </si>
  <si>
    <t>2.08.03</t>
  </si>
  <si>
    <t>Planting fruit trees</t>
  </si>
  <si>
    <t>2.08.04</t>
  </si>
  <si>
    <t>Orchard tree guard (tube and mesh)</t>
  </si>
  <si>
    <t>2.08.05</t>
  </si>
  <si>
    <t>Orchard tree guard (post and rail)</t>
  </si>
  <si>
    <t>2.08.06</t>
  </si>
  <si>
    <t>Orchard tree pruning</t>
  </si>
  <si>
    <t>2.08.07</t>
  </si>
  <si>
    <t>2.09 - Heathland habitats</t>
  </si>
  <si>
    <t xml:space="preserve">Creation of lowland heathland from arable or improved grassland </t>
  </si>
  <si>
    <t>09 - BAP Heathland</t>
  </si>
  <si>
    <t>2.09.01</t>
  </si>
  <si>
    <t>This option creates lowland heathland on arable or improved grassland sites that were historically heathland but have been improved for agricultural production. It will usually only be possible to restore heathland on sites that have been in intensive agricultural production for only a few years and on which the soil nutrient status is low.  Areas under this option will be managed as under Option 2.09.04, but creating the heathland habitat may include: spreading dwarf shrub cuttings or seed sourced from a local site; excluding livestock over the first winter to allow germination; and grazing from late spring to control competing weeds and grasses.</t>
  </si>
  <si>
    <t>Creation of lowland heathland on worked mineral sites</t>
  </si>
  <si>
    <t>2.09.02</t>
  </si>
  <si>
    <t>This option creates lowland heathland on worked mineral-extraction (quarry) sites. These sites are likely to have good potential for heathland creation, as they will be very low in nutrients. However, former chalk or limestone quarries are not suitable for this option.  Areas under this option will be managed as under Option 2.09.04, but creating the heathland habitat may also include: preparing the mineral substrate by light surface cultivation; spreading dwarf shrub cuttings or seed sourced from a local site; excluding livestock in the first winter following seeding; and grazing from late spring following seeding.</t>
  </si>
  <si>
    <t>Restoration of heathland from neglected sites</t>
  </si>
  <si>
    <t>2.09.03</t>
  </si>
  <si>
    <t>This option restores lowland heathland on sites that have become degraded by scrub, bracken or woodland encroachment. Fragments of heathland vegetation will still be evident.  Areas under this option will be managed as under Option 2.09.04, but restoring the heathland may require you to: exclude winter grazing; remove areas of scrub, trees and bracken; burn, or cut and remove, small areas of heathland to restore a varied and balanced age range and structure of dwarf shrubs; and restore the original drainage system to areas of wet heathland and mire.</t>
  </si>
  <si>
    <t>Maintenance of lowland heathland</t>
  </si>
  <si>
    <t>2.09.04</t>
  </si>
  <si>
    <t>This option maintains the valuable plant communities and associated wildlife of lowland heathland by appropriate active management.  Management will require you to: burn, or cut and remove, small patches of heathland each year to sustain a varied and balanced age range and structure of dwarf shrubs; maintain fire breaks; graze to control scrub and grasses; bracken and tree cover. No supplementary feeding is allowed.</t>
  </si>
  <si>
    <t>2.10 - Ponds, reedbeds and other wetlands</t>
  </si>
  <si>
    <t>Pond creation (First 100 sq m)</t>
  </si>
  <si>
    <t>2.10.01</t>
  </si>
  <si>
    <t>Pond creation (&gt; 100 sq m)</t>
  </si>
  <si>
    <t>2.10.02</t>
  </si>
  <si>
    <t>Pond restoration (First 100 sq m)</t>
  </si>
  <si>
    <t>2.10.03</t>
  </si>
  <si>
    <t>Pond restoration (&gt;100 sq m)</t>
  </si>
  <si>
    <t>2.10.04</t>
  </si>
  <si>
    <t>Maintenance of ponds of high wildlife value (&lt;100 sq m)</t>
  </si>
  <si>
    <t>2.10.05</t>
  </si>
  <si>
    <t>Options 2.10.05 &amp; 2.10.06 are targeted at ponds which are of particular value to wildlife, e.g. because they support rare or threatened species or because of the diversity of wildlife which is present.  Management will be tailored to the individual pond, but will require you to: retain the present pond profile; retain submerged or partially submerged dead wood; allow natural draw-down to occur. You must not: top-up the water level; alter the drainage of the pond or adjoining land in any way; use any pesticides or fertilisers within 6m of the pond; introduce any plants, animals or waterfowl or feed any waterfowl.</t>
  </si>
  <si>
    <t>Maintenance of ponds of high wildlife value (&gt;100 sq m)</t>
  </si>
  <si>
    <t>2.10.06</t>
  </si>
  <si>
    <t>2.10.07</t>
  </si>
  <si>
    <t>2.10.08</t>
  </si>
  <si>
    <t>Planting of Aquatic Marginals</t>
  </si>
  <si>
    <t>2.10.09</t>
  </si>
  <si>
    <t>Creation of reedbeds</t>
  </si>
  <si>
    <t>2.10.10</t>
  </si>
  <si>
    <t>This option creates new reedbeds on land of existing low conservation interest. It is suitable for use on arable, ley grassland or permanent improved grassland. The site should be flat and have a reliable summer water supply. It will be necessary to maintain up to 30cm depth of water over part of the site in the summer months. Reedbed creation would not be allowed on archaeological features.  Reedbed creation and establishment will be informed by a management plan. This plan will detail the design and construction of the reedbed and will include: creating a variety of land forms with areas of higher ground and areas of shallow open water; excavating ditches, installing bunds and sluices; and establishing reeds. Once established, the reedbed will be managed as under Option 2.10.13.</t>
  </si>
  <si>
    <t>Restoration of reedbeds</t>
  </si>
  <si>
    <t>2.10.11</t>
  </si>
  <si>
    <t>Options 2.10.12 &amp; 2.10.13 maintain or restore reedbeds to provide a valuable habitat for birds, insects and small mammals. Sites suitable for these options should usually be over 0.5ha with a good cover of reeds.  Management includes: maintaining water control structures in good working order; controlling scrub cover and retaining some open water; cleaning ditches and foot-drains no more than once in every five years; cutting ditch banks in rotation; no fertiliser. You must not use poor quality water to top-up the water levels.  Restoration may include: clearing scrub; cutting reeds in the summer; implementing a water management regime; restoring the ditch network. Restoration or installation of water control structures and restoration of ditches may be funded.</t>
  </si>
  <si>
    <t>Maintenance of reedbeds</t>
  </si>
  <si>
    <t>2.11 - Priority species</t>
  </si>
  <si>
    <t>Bat or bird box</t>
  </si>
  <si>
    <t>11 - BAP Priority Species</t>
  </si>
  <si>
    <t>2.11.01</t>
  </si>
  <si>
    <t>Owl Box</t>
  </si>
  <si>
    <t>2.11.02</t>
  </si>
  <si>
    <t xml:space="preserve">Example specifications can be obtained from the Barn Owl Trust (http://www.barnowltrust.org.uk/infopage.html?Id=42). </t>
  </si>
  <si>
    <t>Raptor Posts</t>
  </si>
  <si>
    <t>2.11.03</t>
  </si>
  <si>
    <t>Adder Hibernaculum</t>
  </si>
  <si>
    <t>2.11.04</t>
  </si>
  <si>
    <t>To agreed design.  Advise to be sought from suitably qualified sources (e.g. local Wildlife Trust)</t>
  </si>
  <si>
    <t>Bird hide (wooden sleeper construction)</t>
  </si>
  <si>
    <t>Bird strike marker</t>
  </si>
  <si>
    <t>2.11.05</t>
  </si>
  <si>
    <t>2.11.07</t>
  </si>
  <si>
    <t>Native Black Poplar (additional supply costs)</t>
  </si>
  <si>
    <t>2.11.08</t>
  </si>
  <si>
    <t>Supply and planting of Bluebell bulbs</t>
  </si>
  <si>
    <t>2.11.09</t>
  </si>
  <si>
    <t>Otter holt - log construction</t>
  </si>
  <si>
    <t>2.11.10</t>
  </si>
  <si>
    <t>Otter holt - concrete pipe and chamber construction</t>
  </si>
  <si>
    <t>2.11.11</t>
  </si>
  <si>
    <t>Small mammal boxes</t>
  </si>
  <si>
    <t>2.11.12</t>
  </si>
  <si>
    <t>This Option is dependant upon receipt of suitable information from a qualified advisor and/or the relevant County Council.</t>
  </si>
  <si>
    <t>2.12 - Protection of heritage features</t>
  </si>
  <si>
    <t>Arable reversion by natural regeneration</t>
  </si>
  <si>
    <t>12 - Heritage features</t>
  </si>
  <si>
    <t>2.12.01</t>
  </si>
  <si>
    <t>This option protects sub-surface archaeological features from damage due to cultivation by establishing permanent grassland on arable, set-aside or grass leys through natural regeneration. It is targeted at protecting features at risk of damage through the standard method of grassland establishment which would involve some form of cultivation such as ploughing. This option may also help to protect soils from erosion and reduce diffuse pollution.  Management will include: allowing the sward to establish by natural regeneration; managing the sward by grazing or topping during the first year or so to encourage tillering of the grasses. Once established the sward should be managed by grazing or cutting for hay. Any activities that would damage the sward must be avoided.</t>
  </si>
  <si>
    <t>Maintaining high water levels to protect archaeology</t>
  </si>
  <si>
    <t>2.12.02</t>
  </si>
  <si>
    <t>Features of archaeological interest that are protected and preserved in wetlands are vulnerable to drainage and agricultural improvement. This option maintains current high water levels to protect underlying archaeological features from desiccation. The option may also help to protect vulnerable soils from erosion, reduce diffuse pollution and maintain the landscape character of the area.  Management includes: maintaining the water levels at no more than 30 cm below the surface at all times of the year; avoiding field operations and stocking when the land is wet as this can cause compaction and damage to sub-surface features; no ploughing, subsurface cultivation, re-seeding, chain harrowing or rolling. The development of reeds, large sedges or scrub should also be prevented.</t>
  </si>
  <si>
    <t>Maintenance of designed/engineered water bodies</t>
  </si>
  <si>
    <t>2.12.03</t>
  </si>
  <si>
    <t>Designed or engineered water bodies such as millponds and formal water features enhance the distinctive historic and landscape character of the area and can provide valuable habitats for wildlife. This option maintains both the designed or engineered water body and the associated features such as dams, retaining walls and sluices.  Management will be tailored to the individual feature but may include: annual maintenance inspections of masonry, brickwork, pointing or engineering structures; regular maintenance to avoid decay or deterioration of the fabric; use of traditional materials, techniques and craftsmanship.</t>
  </si>
  <si>
    <t>Maintenance of traditional water meadows</t>
  </si>
  <si>
    <t>2.12.04</t>
  </si>
  <si>
    <t>Water meadows were an important component of the distinctive historic and landscape character in parts of southern England. They also provide valuable habitats for wildlife. Water levels in traditionally managed water meadows, including catch meadows, are controlled using sluices and hatches, a process known as floating or drowning the meadow. These options maintain or restore traditional management on water meadows.  Management will include floating or drowning the water meadow for an agreed period of time each year. Gutters, carriers or channels should be maintained to encourage an even film of water approximately 25 mm deep to flow over the sward. Once the land has dried out, the meadow will be managed by grazing and/or by hay cutting. Particular care must be taken to ensure that field operations and stocking do not damage the soil structure or cause heavy poaching especially when the land is waterlogged.</t>
  </si>
  <si>
    <t>Restoration of traditional water meadows</t>
  </si>
  <si>
    <t>2.12.05</t>
  </si>
  <si>
    <t xml:space="preserve">To restore the water meadows you may need to restore water control structures and associated gutters, carriers and other channels. Scrub clearance and coppicing of bank side trees may also be required. </t>
  </si>
  <si>
    <t>New stone walls</t>
  </si>
  <si>
    <t>2.12.06</t>
  </si>
  <si>
    <t>Stone wall restoration</t>
  </si>
  <si>
    <t>2.12.07</t>
  </si>
  <si>
    <t>Stone wall supplement- stone from holding</t>
  </si>
  <si>
    <t>2.12.08</t>
  </si>
  <si>
    <t>Stone wall supplement- stone from quarry</t>
  </si>
  <si>
    <t>2.12.09</t>
  </si>
  <si>
    <t>Stone wall supplement- difficult sites</t>
  </si>
  <si>
    <t>2.12.10</t>
  </si>
  <si>
    <t>A 'difficult site' is defined under Option 1.05.21.</t>
  </si>
  <si>
    <t>Stone wall supplement - top wiring</t>
  </si>
  <si>
    <t>2.12.11</t>
  </si>
  <si>
    <t>Stone faced hedge bank repair</t>
  </si>
  <si>
    <t>2.12.12</t>
  </si>
  <si>
    <t>Stone faced hedge bank restoration</t>
  </si>
  <si>
    <t>2.12.13</t>
  </si>
  <si>
    <t>Earth bank restoration</t>
  </si>
  <si>
    <t>2.12.14</t>
  </si>
  <si>
    <t>Casting up supplement hedge bank options</t>
  </si>
  <si>
    <t>2.12.15</t>
  </si>
  <si>
    <t>Ditch, dyke and rhine restoration</t>
  </si>
  <si>
    <t>2.12.16</t>
  </si>
  <si>
    <t>Historical and archaeological protection</t>
  </si>
  <si>
    <t>2.12.17</t>
  </si>
  <si>
    <t>2.13 - Protection of land resources</t>
  </si>
  <si>
    <t>Arable reversion to unfertilised grassland to prevent erosion or runoff</t>
  </si>
  <si>
    <t>13 - Land Protection</t>
  </si>
  <si>
    <t>2.13.01</t>
  </si>
  <si>
    <t>In fields identified as being at high risk, these options stabilise soils and reduce nutrient losses by the establishment and maintenance of either an unfertilised or a nutrient restricted fertilised grass cover. Maintaining a grass cover will help to improve soil structure and water infiltration, reduce run-off and protect against wind erosion. Zero or restricted inputs of nitrogen fertilisers and organic manures will reduce the risk of nitrate leaching.  Management will include: ameliorating any areas of soil compaction before sowing and establishing a specified grass mix (before 1 October); cutting the sward at least twice in the first year to encourage the tillering of grasses and, from the second year onwards, cutting once after mid-July. There should be no overgrazing or poaching and supplementary feeding will be restricted to mineral supplements.</t>
  </si>
  <si>
    <t>Arable reversion to unfertilised grassland with low fertiliser input to prevent erosion or runoff</t>
  </si>
  <si>
    <t>2.13.02</t>
  </si>
  <si>
    <t>Preventing erosion or run off from intensively managed improved grassland</t>
  </si>
  <si>
    <t>2.13.03</t>
  </si>
  <si>
    <t>This option reduces soil compaction and surface run-off on improved grassland by extensive grazing. Extensive grazing will help to improve soil structure, water infiltration and reduce run-off. Restricting inputs of fertiliser and organic manures will reduce nitrate leaching.  This option is suitable for use on improved grassland that receives in excess of 200 kg N/ha and where there is evidence of soil erosion or run-off, or where a soil risk assessment indicates that a target feature is under significant threat from erosion or run-off. It may also be used to buffer sensitive habitats if used in combination with HJ8 Nil fertiliser supplement (see below).  This option applies to the whole field. Management includes: alleviation of severe soil compaction; application of up to 100 kg/ha per year of total nitrogen from livestock manures or no more than 50 kg/ha per year as inorganic nitrogen fertiliser. Supplementary feeding is restricted to mineral blocks or licks. Other management including grazing and/or mowing regimes will be tailored to site objectives.</t>
  </si>
  <si>
    <t>Nil fertiliser input</t>
  </si>
  <si>
    <t>2.13.04</t>
  </si>
  <si>
    <t>This supplement supports the management of land under Option 2.13.03 (Preventing erosion or run-off from intensively managed improved grassland) without the use of fertilisers. This will reduce nitrate leaching into ground and surface water. It may be applied to whole fields or part-fields greater than 1 ha.</t>
  </si>
  <si>
    <t>Menu of Definitions - Access &amp; Recreation Options</t>
  </si>
  <si>
    <t>3.01 - Access provision</t>
  </si>
  <si>
    <t>Linear and open access base payment</t>
  </si>
  <si>
    <t>3 - Access &amp; Recreation</t>
  </si>
  <si>
    <t>01 - Access Provision</t>
  </si>
  <si>
    <t>3.01.01</t>
  </si>
  <si>
    <t>In addition to the payments related to the length or area of access provided, as described above, you will also receive an annual base payment to cover the costs associated with setting up linear, open or educational access and managing visitors.</t>
  </si>
  <si>
    <t>Permissive open access</t>
  </si>
  <si>
    <t>3.01.02</t>
  </si>
  <si>
    <t>This option allows the public access to whole fields or other open areas to enjoy a viewpoint, historic feature, riverbank or other feature of interest. It can be located on any land that can be reached by the Public Rights of Way (PRoW) network, permissive paths or other open land. Open access is not as manageable as a footpath and you will need to take care when siting it adjacent to or on features.  Management will include: installing site maps and waymarks; erecting any additional access furniture and maintaining all gates and stiles in a good useable condition; keeping the area safe for users and free from litter; and excluding animals which are known to be, or are likely to be, dangerous from the area (e.g. dairy bulls and aggressive suckler cows or beef bulls). NOTE: If Option 3.01.02 is used, then Option 3.01.03 cannot be used on the same area.</t>
  </si>
  <si>
    <t>Permissive footpath access</t>
  </si>
  <si>
    <t>3.01.03</t>
  </si>
  <si>
    <t>This option creates new linear footpaths for the public to walk on and enjoy the countryside.  Management includes: maintaining a safe and even grassed surface of at least 2m in width; installing site maps and waymarks; erecting any additional access furniture and maintaining all gates and stiles in a good useable condition; keeping the area safe for users and free from litter; and excluding animals which are known to be, or are likely to be, dangerous from land crossed by a permissive path. Option 3.08.1 (below) provides costs for the mangement of permissive paths over and above other cutting regimes.  NOTE: This Option cannot be used on areas already covered by Option 3.01.02.</t>
  </si>
  <si>
    <t>Access for people with reduced mobility</t>
  </si>
  <si>
    <t>3.01.04</t>
  </si>
  <si>
    <t>Options 3.01.04 &amp; 3.01.05 create new permissive routes for people with restricted or reduced mobility, such as wheelchair users or those with pushchairs. The intended route should be across flat or gently sloping ground and there should be parking close to the start of the route.  The management will be the same as 3.01.03 but will also require you to: maintain a hard surface 1.2m in width along the route; install access furniture such as gates, benches and perches; and ensure that there are no barriers along the route other than gates.</t>
  </si>
  <si>
    <t>Upgrading CROW access for people with reduced mobility (Only on CROW dedicated land)</t>
  </si>
  <si>
    <t>3.01.05</t>
  </si>
  <si>
    <t>See Option 3.01.04</t>
  </si>
  <si>
    <t>Permissive bridleway and/or cycle path access</t>
  </si>
  <si>
    <t>3.01.06</t>
  </si>
  <si>
    <t>This option provides a new linear route for the public to ride horses or bicycles in the countryside. This option can also be used to provide an alternative safe off-road route. Management will be the same as for Option 3.01.03 (above) but will require that a 3m wide safe and even grassed surface is maintained.</t>
  </si>
  <si>
    <t>Upgrading CROW access for cyclist/ horses (Only on CROW dedicated land)</t>
  </si>
  <si>
    <t>3.01.07</t>
  </si>
  <si>
    <t>This option provides new permissive paths for horses and/or cyclists across open country designated under the Countryside and Rights of Way Act 2000, provided that the land will not be damaged by such use. Management will be the same as Option 3.01.06 (above).</t>
  </si>
  <si>
    <t>3.02 - Paths &amp; tracks</t>
  </si>
  <si>
    <t>Footpath Construction (surfaced, easy site)</t>
  </si>
  <si>
    <t>02 - Paths</t>
  </si>
  <si>
    <t>3.02.01</t>
  </si>
  <si>
    <t>For a dry site.  Cut and fill 1.2 m wide, 125mm depth including shallow drain. Cost includes materials and labour.</t>
  </si>
  <si>
    <t>Footpath Construction (surfaced, difficult site)</t>
  </si>
  <si>
    <t>3.02.02</t>
  </si>
  <si>
    <t>For a wet or steep site or one with heavy use.  Dig foundation 2.0m wide metalled to all abilities, standard walls drainage.  Cost includes materials and labour.</t>
  </si>
  <si>
    <t>3.03 - Gates</t>
  </si>
  <si>
    <t>03 - Gates</t>
  </si>
  <si>
    <t>3.03.01</t>
  </si>
  <si>
    <t>3.03.02</t>
  </si>
  <si>
    <t>3.03.03</t>
  </si>
  <si>
    <t>Dog gate</t>
  </si>
  <si>
    <t>3.03.04</t>
  </si>
  <si>
    <t xml:space="preserve">Access through fence for dogs </t>
  </si>
  <si>
    <t>Horse gate (bespoke field gate)</t>
  </si>
  <si>
    <t>3.03.05</t>
  </si>
  <si>
    <t>Field Gate where central section is lowered, allowing horses to step over it for access; light duty spec</t>
  </si>
  <si>
    <t xml:space="preserve">Field gate (12ft , 5 bar, wood) </t>
  </si>
  <si>
    <t>British Standard - 12ft 5 bar treated soft wood</t>
  </si>
  <si>
    <t>Relocation of gates</t>
  </si>
  <si>
    <t>3.03.07</t>
  </si>
  <si>
    <t>Supply and fit wooden pole barrier</t>
  </si>
  <si>
    <t>3.03.08</t>
  </si>
  <si>
    <t>Supply and fit the barrier including poles. Includes labour &amp; materials (treated timber)</t>
  </si>
  <si>
    <t>Supply and fit metal pole barrier</t>
  </si>
  <si>
    <t>3.03.09</t>
  </si>
  <si>
    <t>Supply and fit the barrier including poles. Includes labour &amp; materials (metal pole and posts)</t>
  </si>
  <si>
    <t>Motorbike barriers (allow foot and horse access)</t>
  </si>
  <si>
    <t>3.03.10</t>
  </si>
  <si>
    <t>Barriers that enable access on foot but prevents access by motorbike</t>
  </si>
  <si>
    <t>Stone gate post</t>
  </si>
  <si>
    <t>3.03.11</t>
  </si>
  <si>
    <t>The design of the otter holt should be drawn up by a suitably qualified advisor (e.g. the Local Wildlife Trust)</t>
  </si>
  <si>
    <t>Wooden wings for gates (pair)</t>
  </si>
  <si>
    <t>Various designs can be obtained from organisations such as the RSPB and the Bat Conservation Trust.</t>
  </si>
  <si>
    <t>3.04 - Access furniture</t>
  </si>
  <si>
    <t>04 - Access Furniture</t>
  </si>
  <si>
    <t xml:space="preserve">Timber stile conforming to the relevant British Standard </t>
  </si>
  <si>
    <t>Stile (with ladder)</t>
  </si>
  <si>
    <t>3.04.02</t>
  </si>
  <si>
    <t>Stile (Step over stile in a stone wall)</t>
  </si>
  <si>
    <t>3.04.03</t>
  </si>
  <si>
    <t>Stile (Step through stile in stone wall)</t>
  </si>
  <si>
    <t>3.04.04</t>
  </si>
  <si>
    <t>Access gaps (side posts and level surface)</t>
  </si>
  <si>
    <t>3.04.05</t>
  </si>
  <si>
    <t>Create ungated access gap with posts at sides and a level threshold surface</t>
  </si>
  <si>
    <t>Footbridge (Timber on steel beams)</t>
  </si>
  <si>
    <t>3.04.06</t>
  </si>
  <si>
    <t>Timber frame with steel beams - non slip surface. Span greater than 3.5m.  Must include handrails.</t>
  </si>
  <si>
    <t>Footbridge (Wooden)</t>
  </si>
  <si>
    <t>3.04.07</t>
  </si>
  <si>
    <t>Picnic bench with table</t>
  </si>
  <si>
    <t>3.04.08</t>
  </si>
  <si>
    <t>Treated softwood - materials &amp; installation.  Dimensions - Table: 1750mm x 740mm, height 770mm.  Bench: 440mm high, 1750mm long.  Note: Should be expected to last at least 10 years.</t>
  </si>
  <si>
    <t>Bench with backrest</t>
  </si>
  <si>
    <t>3.04.09</t>
  </si>
  <si>
    <t>Treated softwood, bolted construction. Dimensions -  440mm high 1750mm long.  Cost includes all materials &amp; installation.</t>
  </si>
  <si>
    <t>Bench (basic)</t>
  </si>
  <si>
    <t>3.04.10</t>
  </si>
  <si>
    <t>Simple design, treated softwood - materials &amp; installation.  Dimensions -  440mm high, 1750mm long.</t>
  </si>
  <si>
    <t>Waymarkers (softwood with discs)</t>
  </si>
  <si>
    <t>3.04.11</t>
  </si>
  <si>
    <t xml:space="preserve">Treated softwood post and paint/disk marking </t>
  </si>
  <si>
    <t>Waymarkers (hardwood with routing)</t>
  </si>
  <si>
    <t>3.04.12</t>
  </si>
  <si>
    <t xml:space="preserve">3" x 3" square sawn hardwood + routed </t>
  </si>
  <si>
    <t>3.05 - Car parking</t>
  </si>
  <si>
    <t>Small car park</t>
  </si>
  <si>
    <t>05 - Parking</t>
  </si>
  <si>
    <t>3.05.01</t>
  </si>
  <si>
    <t>Small car park (up to about 10 cars).  Excavate to 300mm depth and fill to 150mm with clean hardcore. Surface with minimum 150mm of new hardcore (Type 1) with topping of fines to bind surface.  Each parking bay requires 5m x 3m, plus turning space (1.5 x car length). Can also be used to create stacking areas where a similar specification is required.</t>
  </si>
  <si>
    <t>Disabled parking bays (bespoke)</t>
  </si>
  <si>
    <t>3.05.02</t>
  </si>
  <si>
    <t>Tarmac, delineated bays and additional signage, in addition to small car park (as in Option 3.05.01)</t>
  </si>
  <si>
    <t>Cat 1 access track</t>
  </si>
  <si>
    <t>3.05.03</t>
  </si>
  <si>
    <t>Cat 1a track: Excavate new track to 300mm depth, 3.2m wide, hard surface of hardcore or equivalent suitable for 44 tonnes G.V.W. to include culverts, loading and turning bays.</t>
  </si>
  <si>
    <t>Intermediate access track</t>
  </si>
  <si>
    <t>3.05.04</t>
  </si>
  <si>
    <t>To cut and form a new 2.5m wide track using imported stone, suitable for access by forwarder or 4WD vehicle.</t>
  </si>
  <si>
    <t>Road maintenance</t>
  </si>
  <si>
    <t>3.05.05</t>
  </si>
  <si>
    <t>To repair and maintain a cat 1a track to original standard.</t>
  </si>
  <si>
    <t>Basic access track</t>
  </si>
  <si>
    <t>3.05.06</t>
  </si>
  <si>
    <t>Cut and form new track ~2.5m wide, use stone where necessary, to enable access by forwarder of 4WD vehicle.</t>
  </si>
  <si>
    <t>New culvert</t>
  </si>
  <si>
    <t>3.05.07</t>
  </si>
  <si>
    <t>To install a new culvert in an existing track, 300mm diameter.</t>
  </si>
  <si>
    <t>3.06 - Educational access</t>
  </si>
  <si>
    <t>Educational access - base payment (min. 4 visits/year)</t>
  </si>
  <si>
    <t>06 - Educational Access</t>
  </si>
  <si>
    <t>3.06.01</t>
  </si>
  <si>
    <t>Educational access - payment per visit</t>
  </si>
  <si>
    <t>3.06.02</t>
  </si>
  <si>
    <t xml:space="preserve">This option aims to encourage visits by schools and colleges for curriculum studies at all levels or by a wide range of other interest groups. It provides the opportunity to explain the links between farming, conservation and food production. It is suitable for any farm where the farmer or other person is enthusiastic, willing and able to take groups around and where there is likely to be a demand for such a service. You will be expected to provide evidence of this demand to the NFC. There is scope for interpretation of sensitive features and this option may be used where other forms of permissive access might not be appropriate.  </t>
  </si>
  <si>
    <t>Helping prepare teachers information pack</t>
  </si>
  <si>
    <t>3.06.03</t>
  </si>
  <si>
    <t>You will need to prepare a Teachers' Information Pack (using a Defra template) where you plan to encourage visits by local schools and also provide information about your farm for inclusion in a Farm Facts Leaflet, which will be produced by Defra. Both documents would be made available to visitors.  You will be required to arrange between four and 25 visits per year and you will be paid for each visit up to the maximum of 25. If you do not achieve four visits, we cannot pay you for this option.  You will also be required to undertake a health and safety check and to prepare a risk assessment. You will also agree to the National Forest Company promoting your site on its website (www.nationalforest.org).</t>
  </si>
  <si>
    <t>3.07 - Interpretation &amp; promotion</t>
  </si>
  <si>
    <t>Interpretation Boards (A1 size on wood frame)</t>
  </si>
  <si>
    <t>07 - Interpretation &amp; Promotion</t>
  </si>
  <si>
    <t>3.07.01</t>
  </si>
  <si>
    <t>A1 - detailed on coloured plastic in hardwood/treated softwood frame. Should be weather-proof with a lifespan of at least 10 years.</t>
  </si>
  <si>
    <t>Notice Boards (non wood)</t>
  </si>
  <si>
    <t>3.07.02</t>
  </si>
  <si>
    <t>Boards without interpretative signs - 600mm x 1200mm x 45mm. Should be weather-proof with a lifespan of at least 10 years.</t>
  </si>
  <si>
    <t>Leaflets (A4)</t>
  </si>
  <si>
    <t>3.07.03</t>
  </si>
  <si>
    <t xml:space="preserve">A4 - printed in a single colour.  Cost includes design and printing </t>
  </si>
  <si>
    <t>Leaflets (A3)</t>
  </si>
  <si>
    <t>3.07.04</t>
  </si>
  <si>
    <t>A3 - printed in a single colour.  Cost includes design and printing</t>
  </si>
  <si>
    <t>Press Release(s) regarding scheme</t>
  </si>
  <si>
    <t>3.07.05</t>
  </si>
  <si>
    <t>Websute design (Where access provided only)</t>
  </si>
  <si>
    <t>3.07.06</t>
  </si>
  <si>
    <t>Arts features</t>
  </si>
  <si>
    <t>3.07.07</t>
  </si>
  <si>
    <t>Prepare and deliver volunteeer event</t>
  </si>
  <si>
    <t>3.07.08</t>
  </si>
  <si>
    <t>3.08 - Site management for access</t>
  </si>
  <si>
    <t>Path Strimming (3m wide)</t>
  </si>
  <si>
    <t>08 - Site Management</t>
  </si>
  <si>
    <t>3.08.01</t>
  </si>
  <si>
    <t xml:space="preserve">Path strimming (3m wide) each pass </t>
  </si>
  <si>
    <t>Grass cutting recreation areas (mowing, &lt;10cm)</t>
  </si>
  <si>
    <t>3.08.02</t>
  </si>
  <si>
    <t>Applies to repeated mowing of open areas to maintain grass generally below 10cm height.</t>
  </si>
  <si>
    <t>Litter picking (car park and/or litter issues)</t>
  </si>
  <si>
    <t>3.08.03</t>
  </si>
  <si>
    <t xml:space="preserve">With Car Park or where there are high litter issues </t>
  </si>
  <si>
    <t>Litter picking (no car park)</t>
  </si>
  <si>
    <t>3.08.04</t>
  </si>
  <si>
    <t xml:space="preserve">Without Car Park </t>
  </si>
  <si>
    <t>Removal of eyesore</t>
  </si>
  <si>
    <t>3.08.05</t>
  </si>
  <si>
    <t>Manual brashing for access areas</t>
  </si>
  <si>
    <t>3.08.06</t>
  </si>
  <si>
    <t xml:space="preserve">Manual brashing for access areas </t>
  </si>
  <si>
    <t>Main applicant status</t>
  </si>
  <si>
    <t>Scheme land</t>
  </si>
  <si>
    <t>Previous land usage</t>
  </si>
  <si>
    <t>Area created / managed</t>
  </si>
  <si>
    <t>Woodland Creation Form</t>
  </si>
  <si>
    <t>Current Land Use</t>
  </si>
  <si>
    <t>Woodland Category</t>
  </si>
  <si>
    <t>Sole Owner</t>
  </si>
  <si>
    <t>Personal Occupier</t>
  </si>
  <si>
    <t>Agriculture Arable</t>
  </si>
  <si>
    <t>Area created</t>
  </si>
  <si>
    <t>Wildlife Wood</t>
  </si>
  <si>
    <t>Partner</t>
  </si>
  <si>
    <t>Business Occupier</t>
  </si>
  <si>
    <t>Area managed</t>
  </si>
  <si>
    <t>Firewood Woodland</t>
  </si>
  <si>
    <t>Lessee</t>
  </si>
  <si>
    <t>Voluntary Organisation</t>
  </si>
  <si>
    <t>Agriculture Unknown</t>
  </si>
  <si>
    <t>Tenant</t>
  </si>
  <si>
    <t>Public Ownership (e.g. Local authority)</t>
  </si>
  <si>
    <t>Amenity Woodland</t>
  </si>
  <si>
    <t>Connection Wood</t>
  </si>
  <si>
    <t>Trustee</t>
  </si>
  <si>
    <t>Other (please enter)</t>
  </si>
  <si>
    <t>Derelict Land</t>
  </si>
  <si>
    <t>Roadside Wood</t>
  </si>
  <si>
    <t>Freehold Purchaser</t>
  </si>
  <si>
    <t>Former Development Site</t>
  </si>
  <si>
    <t>Colour Wood</t>
  </si>
  <si>
    <t>Mineral Site</t>
  </si>
  <si>
    <t>Wet Woodland</t>
  </si>
  <si>
    <t>Other Habitats</t>
  </si>
  <si>
    <t>Sporting Wood</t>
  </si>
  <si>
    <t>Recreation ground</t>
  </si>
  <si>
    <t>Other (please describe)</t>
  </si>
  <si>
    <t>Roadsides</t>
  </si>
  <si>
    <t>Unknown</t>
  </si>
  <si>
    <t>EIA  land use headings</t>
  </si>
  <si>
    <t>Semi improved grassland</t>
  </si>
  <si>
    <t>Unimproved land</t>
  </si>
  <si>
    <t>Scrub</t>
  </si>
  <si>
    <t>Arable</t>
  </si>
  <si>
    <t>Cropped land</t>
  </si>
  <si>
    <t>Other (please state)</t>
  </si>
  <si>
    <t>The Data Protection Act (DPA) 1998
Please note: Under the definition of the Data Protection act 1998, returning this form acknowledges that you consent to the information being held on the National Forest Company's database.  All information given will only be used by the National Forest Company.
The Freedom of Information (FOI) Act 2000 &amp; Environmental Information Regulations (EIR) 2004
The NFC is required on occasion to release information, which may include personal data and commercial information, to comply with the EIR 2004 and FOI Act 2004. However, the NFC will not permit any unwarranted breach of confidentiality, and will not act in contravention of its obligations under the DPA 1998.</t>
  </si>
  <si>
    <t>forestry@nationalforest.org</t>
  </si>
  <si>
    <t xml:space="preserve">NFC Company Registration: 2991970 </t>
  </si>
  <si>
    <t>Registered Charity Number: 1166563</t>
  </si>
  <si>
    <r>
      <t xml:space="preserve">If you are uncertain as to the meaning of certain options, or require further information, this page contains the relevant definitions. They are arranged by the reference number of the </t>
    </r>
    <r>
      <rPr>
        <b/>
        <sz val="11"/>
        <rFont val="Calibri"/>
        <family val="2"/>
        <scheme val="minor"/>
      </rPr>
      <t>Options</t>
    </r>
    <r>
      <rPr>
        <sz val="11"/>
        <rFont val="Calibri"/>
        <family val="2"/>
        <scheme val="minor"/>
      </rPr>
      <t>.</t>
    </r>
  </si>
  <si>
    <t>If the information you require cannot be found in the Glossary, or if you have any issues in completing this form, please contact The National Forest Company on 01283 551211.</t>
  </si>
  <si>
    <t>Use this sheet to enter the costs relating to woodland creation and establishment</t>
  </si>
  <si>
    <t>Agent VAT registered? Select y/n</t>
  </si>
  <si>
    <t>Suppliers/contractors VAT registered? Select y/n</t>
  </si>
  <si>
    <t>VAT</t>
  </si>
  <si>
    <t>Forestry Agent. Design &amp; scheme planning - Year 1</t>
  </si>
  <si>
    <t>Forestry Agent. Design &amp; scheme planning - implementation, Year 1</t>
  </si>
  <si>
    <t>Forestry Agent. Design &amp; scheme planning - maintenance, Year 4</t>
  </si>
  <si>
    <t>Creation of new wetland areas up to 100sqm</t>
  </si>
  <si>
    <t>Chemical weed control (spot spray 1101 - 2500 trees)</t>
  </si>
  <si>
    <t>Predominant Current use</t>
  </si>
  <si>
    <t>Freewoods Scheme, Round 17, 2023/24</t>
  </si>
  <si>
    <t>Maximum £700 for advice, consultation, design and application; if lower please amend column D. Year 1. Excluding VAT.</t>
  </si>
  <si>
    <t>If you are the owner, has the tenant given consent for the grant-aided work?</t>
  </si>
  <si>
    <t>Nearest Town:</t>
  </si>
  <si>
    <t>Is the project adjacent to a main river and/or does it affect flood defence structures or facilities?</t>
  </si>
  <si>
    <t>For difficult or small-scale lengths where standard rates do not cover costs</t>
  </si>
  <si>
    <t>Planting costs (tree planting as above + supply and fix 1.2m tube, stake)</t>
  </si>
  <si>
    <t>Amend number of years as required up to a maximum of 3</t>
  </si>
  <si>
    <t>Public Rights of Way</t>
  </si>
  <si>
    <t>Wayleaves/utility services</t>
  </si>
  <si>
    <t>Archaeological designations</t>
  </si>
  <si>
    <t>Coppicing bankside trees</t>
  </si>
  <si>
    <t>Manual cut - 50% and over coverage</t>
  </si>
  <si>
    <t>Manual cut - under 50% coverage</t>
  </si>
  <si>
    <t>Scrub control and felling diseased trees / ha (Machine cut - 7cm and above diameter / over 50% coverage)</t>
  </si>
  <si>
    <t>Scrub control and felling diseased trees / ha (Machine cut - 7cm and above diameter / under 50% coverage)</t>
  </si>
  <si>
    <t>Scrub control and felling diseased trees / ha (Machine cut - less than 7cm diameter / over 50% coverage)</t>
  </si>
  <si>
    <t>Scrub control and felling diseased trees / ha (Machine cut - less than 7cm diameter / under 50% coverage)</t>
  </si>
  <si>
    <t>Deer fencing</t>
  </si>
  <si>
    <t>Tree removal, only applies if there is a net cost for the removal of timber, allowing for any timber sales.</t>
  </si>
  <si>
    <t>Tree removal (net cost after timber sales)</t>
  </si>
  <si>
    <t>Tree surgery / tree (Limbs over 20cm diameter)</t>
  </si>
  <si>
    <t>Tree surgery / tree (Limbs up to and including 20cm diameter)</t>
  </si>
  <si>
    <t>Parkland Tree/Hedgerow Tree (1.0m - 1.5m tall)  and planting, guard, tie, stake, mulch</t>
  </si>
  <si>
    <t>Creation of scrapes and gutters / sq m</t>
  </si>
  <si>
    <t>2.11.06</t>
  </si>
  <si>
    <t>Pedestrian/bridle gate or kissing gate</t>
  </si>
  <si>
    <t xml:space="preserve">Water gates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</si>
</sst>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0.000"/>
    <numFmt numFmtId="165" formatCode="&quot;£&quot;#,##0.00"/>
    <numFmt numFmtId="166" formatCode="0.0"/>
  </numFmts>
  <fonts count="26" x14ac:knownFonts="1">
    <font>
      <sz val="10"/>
      <name val="Arial"/>
    </font>
    <font>
      <sz val="11"/>
      <color theme="1"/>
      <name val="Calibri"/>
      <family val="2"/>
      <scheme val="minor"/>
    </font>
    <font>
      <sz val="10"/>
      <name val="Arial"/>
      <family val="2"/>
    </font>
    <font>
      <u/>
      <sz val="10"/>
      <color indexed="12"/>
      <name val="Arial"/>
      <family val="2"/>
    </font>
    <font>
      <b/>
      <sz val="16"/>
      <name val="Arial"/>
      <family val="2"/>
    </font>
    <font>
      <b/>
      <sz val="10"/>
      <name val="Arial"/>
      <family val="2"/>
    </font>
    <font>
      <b/>
      <sz val="18"/>
      <name val="Arial"/>
      <family val="2"/>
    </font>
    <font>
      <sz val="10"/>
      <name val="Arial"/>
      <family val="2"/>
    </font>
    <font>
      <sz val="11"/>
      <name val="Calibri"/>
      <family val="2"/>
      <scheme val="minor"/>
    </font>
    <font>
      <b/>
      <sz val="11"/>
      <name val="Calibri"/>
      <family val="2"/>
      <scheme val="minor"/>
    </font>
    <font>
      <b/>
      <sz val="11"/>
      <color theme="1"/>
      <name val="Calibri"/>
      <family val="2"/>
      <scheme val="minor"/>
    </font>
    <font>
      <i/>
      <sz val="11"/>
      <color theme="1"/>
      <name val="Calibri"/>
      <family val="2"/>
      <scheme val="minor"/>
    </font>
    <font>
      <u/>
      <sz val="11"/>
      <color indexed="12"/>
      <name val="Calibri"/>
      <family val="2"/>
      <scheme val="minor"/>
    </font>
    <font>
      <b/>
      <sz val="14"/>
      <color theme="1"/>
      <name val="Calibri"/>
      <family val="2"/>
      <scheme val="minor"/>
    </font>
    <font>
      <sz val="14"/>
      <name val="Calibri"/>
      <family val="2"/>
      <scheme val="minor"/>
    </font>
    <font>
      <i/>
      <sz val="10"/>
      <name val="Calibri"/>
      <family val="2"/>
      <scheme val="minor"/>
    </font>
    <font>
      <b/>
      <u/>
      <sz val="11"/>
      <color indexed="12"/>
      <name val="Calibri"/>
      <family val="2"/>
      <scheme val="minor"/>
    </font>
    <font>
      <b/>
      <i/>
      <sz val="11"/>
      <name val="Calibri"/>
      <family val="2"/>
      <scheme val="minor"/>
    </font>
    <font>
      <i/>
      <sz val="11"/>
      <name val="Calibri"/>
      <family val="2"/>
      <scheme val="minor"/>
    </font>
    <font>
      <sz val="10"/>
      <name val="Calibri"/>
      <family val="2"/>
      <scheme val="minor"/>
    </font>
    <font>
      <sz val="12"/>
      <name val="Calibri"/>
      <family val="2"/>
      <scheme val="minor"/>
    </font>
    <font>
      <b/>
      <sz val="12"/>
      <name val="Calibri"/>
      <family val="2"/>
      <scheme val="minor"/>
    </font>
    <font>
      <b/>
      <sz val="14"/>
      <name val="Calibri"/>
      <family val="2"/>
      <scheme val="minor"/>
    </font>
    <font>
      <b/>
      <sz val="16"/>
      <name val="Calibri"/>
      <family val="2"/>
      <scheme val="minor"/>
    </font>
    <font>
      <b/>
      <sz val="10"/>
      <name val="Calibri"/>
      <family val="2"/>
      <scheme val="minor"/>
    </font>
    <font>
      <sz val="14"/>
      <color theme="1"/>
      <name val="Calibri"/>
      <family val="2"/>
      <scheme val="minor"/>
    </font>
  </fonts>
  <fills count="25">
    <fill>
      <patternFill patternType="none"/>
    </fill>
    <fill>
      <patternFill patternType="gray125"/>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7030A0"/>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92D050"/>
        <bgColor indexed="64"/>
      </patternFill>
    </fill>
    <fill>
      <patternFill patternType="solid">
        <fgColor rgb="FF00B050"/>
        <bgColor indexed="64"/>
      </patternFill>
    </fill>
    <fill>
      <patternFill patternType="solid">
        <fgColor rgb="FFEBF1DE"/>
        <bgColor indexed="64"/>
      </patternFill>
    </fill>
    <fill>
      <patternFill patternType="solid">
        <fgColor rgb="FFFFFF0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style="medium">
        <color indexed="64"/>
      </right>
      <top/>
      <bottom/>
      <diagonal/>
    </border>
    <border>
      <left style="medium">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medium">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medium">
        <color indexed="64"/>
      </right>
      <top style="thin">
        <color indexed="55"/>
      </top>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medium">
        <color indexed="64"/>
      </left>
      <right style="thin">
        <color indexed="55"/>
      </right>
      <top style="medium">
        <color indexed="64"/>
      </top>
      <bottom style="thin">
        <color indexed="64"/>
      </bottom>
      <diagonal/>
    </border>
    <border>
      <left style="thin">
        <color indexed="55"/>
      </left>
      <right style="thin">
        <color indexed="55"/>
      </right>
      <top style="medium">
        <color indexed="64"/>
      </top>
      <bottom style="thin">
        <color indexed="64"/>
      </bottom>
      <diagonal/>
    </border>
    <border>
      <left style="thin">
        <color indexed="55"/>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55"/>
      </right>
      <top style="medium">
        <color indexed="64"/>
      </top>
      <bottom/>
      <diagonal/>
    </border>
    <border>
      <left style="thin">
        <color indexed="55"/>
      </left>
      <right style="thin">
        <color indexed="55"/>
      </right>
      <top style="medium">
        <color indexed="64"/>
      </top>
      <bottom/>
      <diagonal/>
    </border>
    <border>
      <left style="thin">
        <color indexed="55"/>
      </left>
      <right style="medium">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s>
  <cellStyleXfs count="4">
    <xf numFmtId="0" fontId="0"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xf numFmtId="9" fontId="7" fillId="0" borderId="0" applyFont="0" applyFill="0" applyBorder="0" applyAlignment="0" applyProtection="0"/>
  </cellStyleXfs>
  <cellXfs count="580">
    <xf numFmtId="0" fontId="0" fillId="0" borderId="0" xfId="0"/>
    <xf numFmtId="0" fontId="5" fillId="0" borderId="0" xfId="0" applyFont="1" applyAlignment="1">
      <alignment horizontal="center" vertical="center" wrapText="1"/>
    </xf>
    <xf numFmtId="0" fontId="0" fillId="0" borderId="0" xfId="0"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vertical="center" wrapText="1"/>
    </xf>
    <xf numFmtId="4" fontId="0" fillId="0" borderId="11" xfId="0" applyNumberFormat="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wrapText="1"/>
    </xf>
    <xf numFmtId="4" fontId="0" fillId="0" borderId="14" xfId="0" applyNumberFormat="1"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wrapText="1"/>
    </xf>
    <xf numFmtId="0" fontId="0" fillId="0" borderId="13" xfId="0" applyBorder="1" applyAlignment="1">
      <alignment vertical="center" wrapText="1"/>
    </xf>
    <xf numFmtId="4" fontId="0" fillId="0" borderId="17" xfId="0" applyNumberFormat="1"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wrapText="1"/>
    </xf>
    <xf numFmtId="0" fontId="0" fillId="0" borderId="16" xfId="0" applyBorder="1" applyAlignment="1">
      <alignment vertical="center" wrapText="1"/>
    </xf>
    <xf numFmtId="0" fontId="0" fillId="0" borderId="19" xfId="0" applyBorder="1" applyAlignment="1">
      <alignment vertical="center" wrapText="1"/>
    </xf>
    <xf numFmtId="4" fontId="0" fillId="0" borderId="20" xfId="0" applyNumberFormat="1" applyBorder="1" applyAlignment="1">
      <alignment vertical="center"/>
    </xf>
    <xf numFmtId="0" fontId="0" fillId="0" borderId="20" xfId="0" applyBorder="1" applyAlignment="1">
      <alignment vertical="center"/>
    </xf>
    <xf numFmtId="0" fontId="0" fillId="0" borderId="20" xfId="0" applyBorder="1" applyAlignment="1">
      <alignment horizontal="center" vertical="center"/>
    </xf>
    <xf numFmtId="0" fontId="0" fillId="0" borderId="21" xfId="0" applyBorder="1" applyAlignment="1">
      <alignment vertical="center" wrapText="1"/>
    </xf>
    <xf numFmtId="0" fontId="0" fillId="0" borderId="0" xfId="0" applyAlignment="1">
      <alignment horizontal="center" vertical="center"/>
    </xf>
    <xf numFmtId="0" fontId="4" fillId="4" borderId="22" xfId="0" applyFont="1" applyFill="1" applyBorder="1" applyAlignment="1">
      <alignment vertical="center"/>
    </xf>
    <xf numFmtId="0" fontId="0" fillId="4" borderId="23" xfId="0" applyFill="1" applyBorder="1" applyAlignment="1">
      <alignment vertical="center"/>
    </xf>
    <xf numFmtId="0" fontId="0" fillId="4" borderId="23" xfId="0" applyFill="1" applyBorder="1" applyAlignment="1">
      <alignment horizontal="center" vertical="center"/>
    </xf>
    <xf numFmtId="0" fontId="0" fillId="4" borderId="24" xfId="0" applyFill="1" applyBorder="1" applyAlignment="1">
      <alignment vertical="center"/>
    </xf>
    <xf numFmtId="0" fontId="5" fillId="5" borderId="7" xfId="0" applyFont="1" applyFill="1" applyBorder="1" applyAlignment="1">
      <alignment vertical="center" wrapText="1"/>
    </xf>
    <xf numFmtId="0" fontId="5" fillId="5" borderId="8" xfId="0" applyFont="1" applyFill="1" applyBorder="1" applyAlignment="1">
      <alignment vertical="center" wrapText="1"/>
    </xf>
    <xf numFmtId="0" fontId="5" fillId="5" borderId="8" xfId="0" applyFont="1" applyFill="1" applyBorder="1" applyAlignment="1">
      <alignment horizontal="center" vertical="center" wrapText="1"/>
    </xf>
    <xf numFmtId="0" fontId="0" fillId="5" borderId="8" xfId="0" applyFill="1" applyBorder="1" applyAlignment="1">
      <alignment vertical="center"/>
    </xf>
    <xf numFmtId="0" fontId="0" fillId="5" borderId="9" xfId="0" applyFill="1" applyBorder="1" applyAlignment="1">
      <alignment vertical="center" wrapText="1"/>
    </xf>
    <xf numFmtId="0" fontId="0" fillId="0" borderId="10" xfId="0" applyBorder="1" applyAlignment="1">
      <alignment vertical="center" wrapText="1"/>
    </xf>
    <xf numFmtId="0" fontId="4" fillId="6" borderId="22" xfId="0" applyFont="1" applyFill="1" applyBorder="1" applyAlignment="1">
      <alignment vertical="center"/>
    </xf>
    <xf numFmtId="0" fontId="0" fillId="6" borderId="23" xfId="0" applyFill="1" applyBorder="1" applyAlignment="1">
      <alignment vertical="center"/>
    </xf>
    <xf numFmtId="0" fontId="0" fillId="6" borderId="23" xfId="0" applyFill="1" applyBorder="1" applyAlignment="1">
      <alignment horizontal="center" vertical="center"/>
    </xf>
    <xf numFmtId="0" fontId="0" fillId="6" borderId="24" xfId="0" applyFill="1" applyBorder="1" applyAlignment="1">
      <alignment vertical="center"/>
    </xf>
    <xf numFmtId="0" fontId="5" fillId="7" borderId="7" xfId="0" applyFont="1" applyFill="1" applyBorder="1" applyAlignment="1">
      <alignment vertical="center" wrapText="1"/>
    </xf>
    <xf numFmtId="0" fontId="5" fillId="7" borderId="8" xfId="0" applyFont="1" applyFill="1" applyBorder="1" applyAlignment="1">
      <alignment vertical="center" wrapText="1"/>
    </xf>
    <xf numFmtId="0" fontId="5" fillId="7" borderId="8" xfId="0" applyFont="1" applyFill="1" applyBorder="1" applyAlignment="1">
      <alignment horizontal="center" vertical="center" wrapText="1"/>
    </xf>
    <xf numFmtId="0" fontId="0" fillId="7" borderId="9" xfId="0" applyFill="1" applyBorder="1" applyAlignment="1">
      <alignment vertical="center"/>
    </xf>
    <xf numFmtId="0" fontId="0" fillId="7" borderId="9" xfId="0" applyFill="1" applyBorder="1" applyAlignment="1">
      <alignment vertical="center" wrapText="1"/>
    </xf>
    <xf numFmtId="0" fontId="6" fillId="0" borderId="2" xfId="0" applyFont="1" applyBorder="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0" borderId="5" xfId="0" applyBorder="1" applyAlignment="1">
      <alignment vertical="center"/>
    </xf>
    <xf numFmtId="0" fontId="5" fillId="0" borderId="33" xfId="0" applyFont="1" applyBorder="1" applyAlignment="1">
      <alignment vertical="center" wrapText="1"/>
    </xf>
    <xf numFmtId="0" fontId="5" fillId="0" borderId="0" xfId="0" applyFont="1" applyAlignment="1">
      <alignment vertical="center" wrapText="1"/>
    </xf>
    <xf numFmtId="0" fontId="5" fillId="0" borderId="34" xfId="0" applyFont="1" applyBorder="1" applyAlignment="1">
      <alignment vertical="center" wrapText="1"/>
    </xf>
    <xf numFmtId="0" fontId="4" fillId="10" borderId="46" xfId="0" applyFont="1" applyFill="1" applyBorder="1" applyAlignment="1">
      <alignment vertical="center"/>
    </xf>
    <xf numFmtId="0" fontId="0" fillId="10" borderId="47" xfId="0" applyFill="1" applyBorder="1" applyAlignment="1">
      <alignment vertical="center"/>
    </xf>
    <xf numFmtId="0" fontId="0" fillId="10" borderId="47" xfId="0" applyFill="1" applyBorder="1" applyAlignment="1">
      <alignment horizontal="center" vertical="center"/>
    </xf>
    <xf numFmtId="0" fontId="0" fillId="10" borderId="48" xfId="0" applyFill="1" applyBorder="1" applyAlignment="1">
      <alignment vertical="center"/>
    </xf>
    <xf numFmtId="0" fontId="5" fillId="11" borderId="7" xfId="0" applyFont="1" applyFill="1" applyBorder="1" applyAlignment="1">
      <alignment vertical="center" wrapText="1"/>
    </xf>
    <xf numFmtId="0" fontId="5" fillId="11" borderId="8" xfId="0" applyFont="1" applyFill="1" applyBorder="1" applyAlignment="1">
      <alignment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vertical="center" wrapText="1"/>
    </xf>
    <xf numFmtId="0" fontId="4" fillId="2" borderId="46" xfId="0" applyFont="1" applyFill="1" applyBorder="1" applyAlignment="1">
      <alignment vertical="center"/>
    </xf>
    <xf numFmtId="0" fontId="0" fillId="2" borderId="47" xfId="0" applyFill="1" applyBorder="1" applyAlignment="1">
      <alignment vertical="center"/>
    </xf>
    <xf numFmtId="0" fontId="0" fillId="2" borderId="47" xfId="0" applyFill="1" applyBorder="1" applyAlignment="1">
      <alignment horizontal="center" vertical="center"/>
    </xf>
    <xf numFmtId="0" fontId="0" fillId="2" borderId="48" xfId="0" applyFill="1" applyBorder="1" applyAlignment="1">
      <alignment vertical="center"/>
    </xf>
    <xf numFmtId="49" fontId="9" fillId="0" borderId="0" xfId="0" applyNumberFormat="1" applyFont="1" applyAlignment="1">
      <alignment vertical="center"/>
    </xf>
    <xf numFmtId="0" fontId="1" fillId="0" borderId="0" xfId="0" applyFont="1" applyAlignment="1">
      <alignment vertical="center"/>
    </xf>
    <xf numFmtId="0" fontId="8" fillId="0" borderId="0" xfId="0" applyFont="1" applyAlignment="1">
      <alignment vertical="center"/>
    </xf>
    <xf numFmtId="0" fontId="10" fillId="16" borderId="55" xfId="0" applyFont="1" applyFill="1" applyBorder="1" applyAlignment="1">
      <alignment vertical="center"/>
    </xf>
    <xf numFmtId="0" fontId="10" fillId="16" borderId="1" xfId="0" applyFont="1" applyFill="1" applyBorder="1" applyAlignment="1">
      <alignment vertical="center"/>
    </xf>
    <xf numFmtId="0" fontId="10" fillId="15" borderId="56" xfId="0" applyFont="1" applyFill="1" applyBorder="1" applyAlignment="1">
      <alignment horizontal="left" vertical="center"/>
    </xf>
    <xf numFmtId="0" fontId="10" fillId="15" borderId="57" xfId="0" applyFont="1" applyFill="1" applyBorder="1" applyAlignment="1">
      <alignment horizontal="left" vertical="center"/>
    </xf>
    <xf numFmtId="0" fontId="10" fillId="15" borderId="58" xfId="0" applyFont="1" applyFill="1" applyBorder="1" applyAlignment="1">
      <alignment horizontal="left" vertical="center"/>
    </xf>
    <xf numFmtId="0" fontId="10" fillId="16" borderId="59" xfId="0" applyFont="1" applyFill="1" applyBorder="1" applyAlignment="1">
      <alignment vertical="center"/>
    </xf>
    <xf numFmtId="0" fontId="10" fillId="16" borderId="60" xfId="0" applyFont="1" applyFill="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12" fillId="0" borderId="0" xfId="2" applyFont="1" applyBorder="1" applyAlignment="1" applyProtection="1">
      <alignment horizontal="center" vertical="center"/>
    </xf>
    <xf numFmtId="49" fontId="13" fillId="14" borderId="41" xfId="0" applyNumberFormat="1" applyFont="1" applyFill="1" applyBorder="1" applyAlignment="1">
      <alignment vertical="center"/>
    </xf>
    <xf numFmtId="0" fontId="13" fillId="14" borderId="64" xfId="0" applyFont="1" applyFill="1" applyBorder="1" applyAlignment="1">
      <alignment vertical="center"/>
    </xf>
    <xf numFmtId="0" fontId="14" fillId="14" borderId="36" xfId="0" applyFont="1" applyFill="1" applyBorder="1" applyAlignment="1">
      <alignment vertical="center"/>
    </xf>
    <xf numFmtId="0" fontId="14" fillId="14" borderId="32" xfId="0" applyFont="1" applyFill="1" applyBorder="1" applyAlignment="1">
      <alignment vertical="center"/>
    </xf>
    <xf numFmtId="0" fontId="14" fillId="0" borderId="0" xfId="0" applyFont="1" applyAlignment="1">
      <alignment vertical="center"/>
    </xf>
    <xf numFmtId="49" fontId="9" fillId="9" borderId="41" xfId="0" applyNumberFormat="1" applyFont="1" applyFill="1" applyBorder="1" applyAlignment="1">
      <alignment vertical="center"/>
    </xf>
    <xf numFmtId="0" fontId="10" fillId="15" borderId="67" xfId="0" applyFont="1" applyFill="1" applyBorder="1" applyAlignment="1">
      <alignment horizontal="left" vertical="center"/>
    </xf>
    <xf numFmtId="0" fontId="10" fillId="15" borderId="68" xfId="0" applyFont="1" applyFill="1" applyBorder="1" applyAlignment="1">
      <alignment horizontal="left" vertical="center"/>
    </xf>
    <xf numFmtId="49" fontId="10" fillId="15" borderId="69" xfId="0" applyNumberFormat="1" applyFont="1" applyFill="1" applyBorder="1" applyAlignment="1">
      <alignment horizontal="left" vertical="center"/>
    </xf>
    <xf numFmtId="49" fontId="13" fillId="14" borderId="42" xfId="0" applyNumberFormat="1" applyFont="1" applyFill="1" applyBorder="1" applyAlignment="1">
      <alignment vertical="center"/>
    </xf>
    <xf numFmtId="0" fontId="13" fillId="14" borderId="79" xfId="0" applyFont="1" applyFill="1" applyBorder="1" applyAlignment="1">
      <alignment vertical="center"/>
    </xf>
    <xf numFmtId="0" fontId="14" fillId="14" borderId="31" xfId="0" applyFont="1" applyFill="1" applyBorder="1" applyAlignment="1">
      <alignment vertical="center"/>
    </xf>
    <xf numFmtId="49" fontId="9" fillId="15" borderId="41" xfId="0" applyNumberFormat="1" applyFont="1" applyFill="1" applyBorder="1" applyAlignment="1">
      <alignment vertical="center"/>
    </xf>
    <xf numFmtId="0" fontId="8" fillId="0" borderId="0" xfId="0" applyFont="1"/>
    <xf numFmtId="0" fontId="8" fillId="12" borderId="1" xfId="0" applyFont="1" applyFill="1" applyBorder="1" applyAlignment="1">
      <alignment vertical="center"/>
    </xf>
    <xf numFmtId="0" fontId="8" fillId="0" borderId="1" xfId="0" applyFont="1" applyBorder="1" applyAlignment="1" applyProtection="1">
      <alignment horizontal="center" vertical="center"/>
      <protection locked="0"/>
    </xf>
    <xf numFmtId="0" fontId="13" fillId="14" borderId="82" xfId="0" applyFont="1" applyFill="1" applyBorder="1" applyAlignment="1">
      <alignment vertical="center"/>
    </xf>
    <xf numFmtId="49" fontId="9" fillId="15" borderId="82" xfId="0" applyNumberFormat="1" applyFont="1" applyFill="1" applyBorder="1" applyAlignment="1">
      <alignment vertical="center"/>
    </xf>
    <xf numFmtId="0" fontId="8" fillId="0" borderId="32" xfId="0" applyFont="1" applyBorder="1" applyAlignment="1" applyProtection="1">
      <alignment vertical="center"/>
      <protection locked="0"/>
    </xf>
    <xf numFmtId="49" fontId="9" fillId="15" borderId="82" xfId="0" applyNumberFormat="1" applyFont="1" applyFill="1" applyBorder="1" applyAlignment="1">
      <alignment horizontal="left" vertical="center"/>
    </xf>
    <xf numFmtId="0" fontId="8" fillId="15" borderId="1" xfId="0" applyFont="1" applyFill="1" applyBorder="1" applyAlignment="1">
      <alignment horizontal="center" vertical="center"/>
    </xf>
    <xf numFmtId="0" fontId="13" fillId="14" borderId="41" xfId="0" applyFont="1" applyFill="1" applyBorder="1" applyAlignment="1">
      <alignment vertical="center"/>
    </xf>
    <xf numFmtId="0" fontId="8" fillId="15" borderId="43" xfId="2" applyFont="1" applyFill="1" applyBorder="1" applyAlignment="1" applyProtection="1">
      <alignment horizontal="center" vertical="center"/>
    </xf>
    <xf numFmtId="49" fontId="9" fillId="0" borderId="0" xfId="0" applyNumberFormat="1" applyFont="1"/>
    <xf numFmtId="49" fontId="9" fillId="9" borderId="72" xfId="0" applyNumberFormat="1" applyFont="1" applyFill="1" applyBorder="1" applyAlignment="1">
      <alignment vertical="center"/>
    </xf>
    <xf numFmtId="0" fontId="9" fillId="0" borderId="0" xfId="0" applyFont="1" applyAlignment="1">
      <alignment horizontal="center" vertical="center"/>
    </xf>
    <xf numFmtId="0" fontId="9" fillId="0" borderId="0" xfId="0" applyFont="1"/>
    <xf numFmtId="0" fontId="8" fillId="12" borderId="0" xfId="0" applyFont="1" applyFill="1"/>
    <xf numFmtId="0" fontId="8" fillId="12" borderId="0" xfId="0" applyFont="1" applyFill="1" applyAlignment="1">
      <alignment horizontal="center"/>
    </xf>
    <xf numFmtId="0" fontId="8" fillId="13" borderId="0" xfId="0" applyFont="1" applyFill="1" applyAlignment="1">
      <alignment horizontal="center"/>
    </xf>
    <xf numFmtId="0" fontId="8" fillId="13" borderId="0" xfId="0" applyFont="1" applyFill="1"/>
    <xf numFmtId="0" fontId="8" fillId="17" borderId="0" xfId="0" applyFont="1" applyFill="1" applyAlignment="1">
      <alignment horizontal="center"/>
    </xf>
    <xf numFmtId="0" fontId="8" fillId="18" borderId="0" xfId="0" applyFont="1" applyFill="1" applyAlignment="1">
      <alignment horizontal="center"/>
    </xf>
    <xf numFmtId="0" fontId="8" fillId="19" borderId="0" xfId="0" applyFont="1" applyFill="1" applyAlignment="1">
      <alignment horizontal="center"/>
    </xf>
    <xf numFmtId="0" fontId="8" fillId="17" borderId="0" xfId="0" applyFont="1" applyFill="1"/>
    <xf numFmtId="0" fontId="8" fillId="20" borderId="0" xfId="0" applyFont="1" applyFill="1" applyAlignment="1">
      <alignment horizontal="center"/>
    </xf>
    <xf numFmtId="0" fontId="8" fillId="21" borderId="0" xfId="0" applyFont="1" applyFill="1" applyAlignment="1">
      <alignment horizontal="center"/>
    </xf>
    <xf numFmtId="0" fontId="8" fillId="20" borderId="0" xfId="0" applyFont="1" applyFill="1"/>
    <xf numFmtId="0" fontId="8" fillId="18" borderId="0" xfId="0" applyFont="1" applyFill="1" applyAlignment="1">
      <alignment horizontal="center" vertical="center"/>
    </xf>
    <xf numFmtId="0" fontId="8" fillId="18" borderId="0" xfId="0" applyFont="1" applyFill="1"/>
    <xf numFmtId="0" fontId="8" fillId="18" borderId="0" xfId="0" applyFont="1" applyFill="1" applyAlignment="1">
      <alignment vertical="center"/>
    </xf>
    <xf numFmtId="0" fontId="8" fillId="21" borderId="0" xfId="0" applyFont="1" applyFill="1"/>
    <xf numFmtId="0" fontId="8" fillId="22" borderId="0" xfId="0" applyFont="1" applyFill="1"/>
    <xf numFmtId="0" fontId="8" fillId="22" borderId="0" xfId="0" applyFont="1" applyFill="1" applyAlignment="1">
      <alignment horizontal="center"/>
    </xf>
    <xf numFmtId="0" fontId="8" fillId="19" borderId="0" xfId="0" applyFont="1" applyFill="1"/>
    <xf numFmtId="0" fontId="8" fillId="0" borderId="0" xfId="0" applyFont="1" applyAlignment="1">
      <alignment horizontal="center"/>
    </xf>
    <xf numFmtId="0" fontId="17" fillId="0" borderId="0" xfId="0" applyFont="1" applyAlignment="1">
      <alignment wrapText="1"/>
    </xf>
    <xf numFmtId="0" fontId="9" fillId="15" borderId="83" xfId="0" applyFont="1" applyFill="1" applyBorder="1" applyAlignment="1">
      <alignment horizontal="center" wrapText="1"/>
    </xf>
    <xf numFmtId="0" fontId="9" fillId="15" borderId="4" xfId="0" applyFont="1" applyFill="1" applyBorder="1" applyAlignment="1">
      <alignment horizontal="center" wrapText="1"/>
    </xf>
    <xf numFmtId="0" fontId="9" fillId="15" borderId="84" xfId="0" applyFont="1" applyFill="1" applyBorder="1" applyAlignment="1">
      <alignment horizontal="center" wrapText="1"/>
    </xf>
    <xf numFmtId="0" fontId="9" fillId="0" borderId="0" xfId="0" applyFont="1" applyAlignment="1">
      <alignment horizontal="center" wrapText="1"/>
    </xf>
    <xf numFmtId="0" fontId="9" fillId="15" borderId="83"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84" xfId="0" applyFont="1" applyFill="1" applyBorder="1" applyAlignment="1">
      <alignment horizontal="center" vertical="center" wrapText="1"/>
    </xf>
    <xf numFmtId="0" fontId="18" fillId="23" borderId="85" xfId="0" applyFont="1" applyFill="1" applyBorder="1" applyAlignment="1">
      <alignment wrapText="1"/>
    </xf>
    <xf numFmtId="0" fontId="18" fillId="23" borderId="43" xfId="0" applyFont="1" applyFill="1" applyBorder="1" applyAlignment="1">
      <alignment wrapText="1"/>
    </xf>
    <xf numFmtId="2" fontId="18" fillId="23" borderId="43" xfId="0" applyNumberFormat="1" applyFont="1" applyFill="1" applyBorder="1" applyAlignment="1">
      <alignment wrapText="1"/>
    </xf>
    <xf numFmtId="10" fontId="18" fillId="23" borderId="43" xfId="0" applyNumberFormat="1" applyFont="1" applyFill="1" applyBorder="1" applyAlignment="1">
      <alignment wrapText="1"/>
    </xf>
    <xf numFmtId="0" fontId="18" fillId="23" borderId="86" xfId="0" applyFont="1" applyFill="1" applyBorder="1" applyAlignment="1">
      <alignment wrapText="1"/>
    </xf>
    <xf numFmtId="0" fontId="8" fillId="0" borderId="0" xfId="0" applyFont="1" applyAlignment="1">
      <alignment wrapText="1"/>
    </xf>
    <xf numFmtId="0" fontId="8" fillId="0" borderId="55" xfId="0" applyFont="1" applyBorder="1" applyAlignment="1" applyProtection="1">
      <alignment wrapText="1"/>
      <protection locked="0"/>
    </xf>
    <xf numFmtId="0" fontId="8" fillId="0" borderId="1" xfId="0" applyFont="1" applyBorder="1" applyAlignment="1" applyProtection="1">
      <alignment wrapText="1"/>
      <protection locked="0"/>
    </xf>
    <xf numFmtId="10" fontId="8" fillId="0" borderId="1" xfId="0" applyNumberFormat="1" applyFont="1" applyBorder="1" applyAlignment="1" applyProtection="1">
      <alignment wrapText="1"/>
      <protection locked="0"/>
    </xf>
    <xf numFmtId="0" fontId="8" fillId="12" borderId="43" xfId="0" applyFont="1" applyFill="1" applyBorder="1" applyAlignment="1">
      <alignment wrapText="1"/>
    </xf>
    <xf numFmtId="0" fontId="8" fillId="0" borderId="87" xfId="0" applyFont="1" applyBorder="1" applyAlignment="1" applyProtection="1">
      <alignment wrapText="1"/>
      <protection locked="0"/>
    </xf>
    <xf numFmtId="0" fontId="18" fillId="12" borderId="43" xfId="0" applyFont="1" applyFill="1" applyBorder="1" applyAlignment="1">
      <alignment wrapText="1"/>
    </xf>
    <xf numFmtId="0" fontId="8" fillId="0" borderId="88" xfId="0" applyFont="1" applyBorder="1" applyAlignment="1" applyProtection="1">
      <alignment wrapText="1"/>
      <protection locked="0"/>
    </xf>
    <xf numFmtId="0" fontId="8" fillId="0" borderId="81" xfId="0" applyFont="1" applyBorder="1" applyAlignment="1" applyProtection="1">
      <alignment wrapText="1"/>
      <protection locked="0"/>
    </xf>
    <xf numFmtId="10" fontId="8" fillId="0" borderId="81" xfId="0" applyNumberFormat="1" applyFont="1" applyBorder="1" applyAlignment="1" applyProtection="1">
      <alignment wrapText="1"/>
      <protection locked="0"/>
    </xf>
    <xf numFmtId="0" fontId="8" fillId="0" borderId="89" xfId="0" applyFont="1" applyBorder="1" applyAlignment="1" applyProtection="1">
      <alignment wrapText="1"/>
      <protection locked="0"/>
    </xf>
    <xf numFmtId="0" fontId="9" fillId="15" borderId="90" xfId="0" applyFont="1" applyFill="1" applyBorder="1" applyAlignment="1">
      <alignment horizontal="center" vertical="center" wrapText="1"/>
    </xf>
    <xf numFmtId="0" fontId="8" fillId="0" borderId="43" xfId="0" applyFont="1" applyBorder="1" applyAlignment="1" applyProtection="1">
      <alignment wrapText="1"/>
      <protection locked="0"/>
    </xf>
    <xf numFmtId="0" fontId="8" fillId="9" borderId="63" xfId="0" applyFont="1" applyFill="1" applyBorder="1" applyAlignment="1">
      <alignment wrapText="1"/>
    </xf>
    <xf numFmtId="0" fontId="8" fillId="9" borderId="29" xfId="0" applyFont="1" applyFill="1" applyBorder="1" applyAlignment="1">
      <alignment wrapText="1"/>
    </xf>
    <xf numFmtId="0" fontId="8" fillId="0" borderId="30" xfId="0" applyFont="1" applyBorder="1" applyAlignment="1" applyProtection="1">
      <alignment wrapText="1"/>
      <protection locked="0"/>
    </xf>
    <xf numFmtId="0" fontId="8" fillId="0" borderId="86" xfId="0" applyFont="1" applyBorder="1" applyAlignment="1" applyProtection="1">
      <alignment wrapText="1"/>
      <protection locked="0"/>
    </xf>
    <xf numFmtId="0" fontId="8" fillId="9" borderId="0" xfId="0" applyFont="1" applyFill="1" applyAlignment="1">
      <alignment wrapText="1"/>
    </xf>
    <xf numFmtId="0" fontId="8" fillId="9" borderId="73" xfId="0" applyFont="1" applyFill="1" applyBorder="1" applyAlignment="1">
      <alignment wrapText="1"/>
    </xf>
    <xf numFmtId="0" fontId="8" fillId="0" borderId="32" xfId="0" applyFont="1" applyBorder="1" applyAlignment="1" applyProtection="1">
      <alignment wrapText="1"/>
      <protection locked="0"/>
    </xf>
    <xf numFmtId="0" fontId="8" fillId="9" borderId="31" xfId="0" applyFont="1" applyFill="1" applyBorder="1" applyAlignment="1">
      <alignment wrapText="1"/>
    </xf>
    <xf numFmtId="0" fontId="8" fillId="9" borderId="30" xfId="0" applyFont="1" applyFill="1" applyBorder="1" applyAlignment="1">
      <alignment wrapText="1"/>
    </xf>
    <xf numFmtId="0" fontId="8" fillId="0" borderId="0" xfId="0" applyFont="1" applyAlignment="1" applyProtection="1">
      <alignment wrapText="1"/>
      <protection locked="0"/>
    </xf>
    <xf numFmtId="0" fontId="8" fillId="24" borderId="0" xfId="0" applyFont="1" applyFill="1"/>
    <xf numFmtId="0" fontId="19" fillId="0" borderId="0" xfId="0" applyFont="1" applyAlignment="1">
      <alignment vertical="center"/>
    </xf>
    <xf numFmtId="0" fontId="18" fillId="23" borderId="63" xfId="0" applyFont="1" applyFill="1" applyBorder="1" applyAlignment="1">
      <alignment wrapText="1"/>
    </xf>
    <xf numFmtId="0" fontId="18" fillId="23" borderId="29" xfId="0" applyFont="1" applyFill="1" applyBorder="1" applyAlignment="1">
      <alignment wrapText="1"/>
    </xf>
    <xf numFmtId="0" fontId="18" fillId="23" borderId="30" xfId="0" applyFont="1" applyFill="1" applyBorder="1" applyAlignment="1">
      <alignment wrapText="1"/>
    </xf>
    <xf numFmtId="0" fontId="18" fillId="23" borderId="1" xfId="0" applyFont="1" applyFill="1" applyBorder="1" applyAlignment="1">
      <alignment wrapText="1"/>
    </xf>
    <xf numFmtId="0" fontId="18" fillId="23" borderId="0" xfId="0" applyFont="1" applyFill="1" applyAlignment="1">
      <alignment wrapText="1"/>
    </xf>
    <xf numFmtId="0" fontId="18" fillId="23" borderId="73" xfId="0" applyFont="1" applyFill="1" applyBorder="1" applyAlignment="1">
      <alignment wrapText="1"/>
    </xf>
    <xf numFmtId="0" fontId="18" fillId="23" borderId="87" xfId="0" applyFont="1" applyFill="1" applyBorder="1" applyAlignment="1">
      <alignment wrapText="1"/>
    </xf>
    <xf numFmtId="0" fontId="18" fillId="23" borderId="32" xfId="0" applyFont="1" applyFill="1" applyBorder="1" applyAlignment="1">
      <alignment wrapText="1"/>
    </xf>
    <xf numFmtId="0" fontId="18" fillId="23" borderId="31" xfId="0" applyFont="1" applyFill="1" applyBorder="1" applyAlignment="1">
      <alignment wrapText="1"/>
    </xf>
    <xf numFmtId="164" fontId="9" fillId="12" borderId="1" xfId="0" applyNumberFormat="1" applyFont="1" applyFill="1" applyBorder="1" applyAlignment="1">
      <alignment horizontal="center" vertical="center"/>
    </xf>
    <xf numFmtId="0" fontId="2" fillId="0" borderId="13" xfId="0" applyFont="1" applyBorder="1" applyAlignment="1">
      <alignment vertical="center" wrapText="1"/>
    </xf>
    <xf numFmtId="0" fontId="2" fillId="0" borderId="11" xfId="0" applyFont="1" applyBorder="1" applyAlignment="1">
      <alignment vertical="center"/>
    </xf>
    <xf numFmtId="0" fontId="2" fillId="0" borderId="14" xfId="0" applyFont="1" applyBorder="1" applyAlignment="1">
      <alignment vertical="center"/>
    </xf>
    <xf numFmtId="0" fontId="2" fillId="0" borderId="19" xfId="0" applyFont="1" applyBorder="1" applyAlignment="1">
      <alignment vertical="center" wrapText="1"/>
    </xf>
    <xf numFmtId="0" fontId="2" fillId="0" borderId="20" xfId="0" applyFont="1" applyBorder="1" applyAlignment="1">
      <alignment vertical="center"/>
    </xf>
    <xf numFmtId="0" fontId="2" fillId="0" borderId="10" xfId="0" applyFont="1" applyBorder="1" applyAlignment="1">
      <alignment vertical="center" wrapText="1"/>
    </xf>
    <xf numFmtId="0" fontId="2" fillId="0" borderId="14" xfId="0"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xf>
    <xf numFmtId="49" fontId="2" fillId="0" borderId="33" xfId="0" applyNumberFormat="1" applyFont="1" applyBorder="1" applyAlignment="1">
      <alignment horizontal="left" vertical="center" wrapText="1"/>
    </xf>
    <xf numFmtId="0" fontId="2" fillId="0" borderId="14" xfId="0" applyFont="1" applyBorder="1" applyAlignment="1">
      <alignment vertical="center" wrapText="1"/>
    </xf>
    <xf numFmtId="49" fontId="2" fillId="0" borderId="10" xfId="0" applyNumberFormat="1" applyFont="1" applyBorder="1" applyAlignment="1">
      <alignment vertical="center" wrapText="1"/>
    </xf>
    <xf numFmtId="0" fontId="2" fillId="0" borderId="11" xfId="0" applyFont="1" applyBorder="1" applyAlignment="1">
      <alignment vertical="center" wrapText="1"/>
    </xf>
    <xf numFmtId="0" fontId="2" fillId="0" borderId="15" xfId="0" applyFont="1" applyBorder="1" applyAlignment="1">
      <alignment vertical="center" wrapText="1"/>
    </xf>
    <xf numFmtId="0" fontId="2" fillId="0" borderId="33" xfId="0" applyFont="1" applyBorder="1" applyAlignment="1">
      <alignment horizontal="left" wrapText="1"/>
    </xf>
    <xf numFmtId="0" fontId="2" fillId="0" borderId="28" xfId="0" applyFont="1" applyBorder="1" applyAlignment="1">
      <alignment horizontal="left"/>
    </xf>
    <xf numFmtId="49" fontId="2" fillId="0" borderId="13" xfId="0" applyNumberFormat="1" applyFont="1" applyBorder="1" applyAlignment="1">
      <alignment vertical="center" wrapText="1"/>
    </xf>
    <xf numFmtId="0" fontId="8" fillId="0" borderId="0" xfId="0" applyFont="1" applyAlignment="1" applyProtection="1">
      <alignment horizontal="center" vertical="center"/>
      <protection locked="0"/>
    </xf>
    <xf numFmtId="2" fontId="9" fillId="15" borderId="4" xfId="0" applyNumberFormat="1" applyFont="1" applyFill="1" applyBorder="1" applyAlignment="1">
      <alignment horizontal="center" vertical="center" wrapText="1"/>
    </xf>
    <xf numFmtId="2" fontId="8" fillId="12" borderId="1" xfId="0" applyNumberFormat="1" applyFont="1" applyFill="1" applyBorder="1" applyAlignment="1">
      <alignment wrapText="1"/>
    </xf>
    <xf numFmtId="2" fontId="9" fillId="15" borderId="90" xfId="0" applyNumberFormat="1" applyFont="1" applyFill="1" applyBorder="1" applyAlignment="1">
      <alignment horizontal="center" vertical="center" wrapText="1"/>
    </xf>
    <xf numFmtId="2" fontId="18" fillId="23" borderId="62" xfId="0" applyNumberFormat="1" applyFont="1" applyFill="1" applyBorder="1" applyAlignment="1">
      <alignment wrapText="1"/>
    </xf>
    <xf numFmtId="2" fontId="18" fillId="23" borderId="72" xfId="0" applyNumberFormat="1" applyFont="1" applyFill="1" applyBorder="1" applyAlignment="1">
      <alignment wrapText="1"/>
    </xf>
    <xf numFmtId="2" fontId="18" fillId="23" borderId="42" xfId="0" applyNumberFormat="1" applyFont="1" applyFill="1" applyBorder="1" applyAlignment="1">
      <alignment wrapText="1"/>
    </xf>
    <xf numFmtId="2" fontId="8" fillId="9" borderId="62" xfId="0" applyNumberFormat="1" applyFont="1" applyFill="1" applyBorder="1" applyAlignment="1">
      <alignment wrapText="1"/>
    </xf>
    <xf numFmtId="2" fontId="8" fillId="9" borderId="72" xfId="0" applyNumberFormat="1" applyFont="1" applyFill="1" applyBorder="1" applyAlignment="1">
      <alignment wrapText="1"/>
    </xf>
    <xf numFmtId="2" fontId="8" fillId="9" borderId="42" xfId="0" applyNumberFormat="1" applyFont="1" applyFill="1" applyBorder="1" applyAlignment="1">
      <alignment wrapText="1"/>
    </xf>
    <xf numFmtId="2" fontId="8" fillId="0" borderId="0" xfId="0" applyNumberFormat="1" applyFont="1" applyAlignment="1">
      <alignment wrapText="1"/>
    </xf>
    <xf numFmtId="0" fontId="9" fillId="13" borderId="41" xfId="0" applyFont="1" applyFill="1" applyBorder="1" applyAlignment="1">
      <alignment horizontal="left" vertical="center"/>
    </xf>
    <xf numFmtId="0" fontId="8" fillId="13" borderId="36" xfId="0" applyFont="1" applyFill="1" applyBorder="1" applyAlignment="1">
      <alignment vertical="center"/>
    </xf>
    <xf numFmtId="0" fontId="19" fillId="0" borderId="0" xfId="0" applyFont="1" applyAlignment="1">
      <alignment horizontal="left" vertical="center"/>
    </xf>
    <xf numFmtId="0" fontId="19" fillId="0" borderId="33" xfId="0" applyFont="1" applyBorder="1" applyAlignment="1">
      <alignment vertical="center"/>
    </xf>
    <xf numFmtId="0" fontId="19" fillId="0" borderId="0" xfId="0" applyFont="1"/>
    <xf numFmtId="9" fontId="19" fillId="0" borderId="0" xfId="3" applyFont="1" applyAlignment="1">
      <alignment horizontal="center"/>
    </xf>
    <xf numFmtId="44" fontId="19" fillId="0" borderId="0" xfId="0" applyNumberFormat="1" applyFont="1"/>
    <xf numFmtId="44" fontId="19" fillId="0" borderId="0" xfId="1" applyFont="1" applyBorder="1" applyProtection="1"/>
    <xf numFmtId="0" fontId="20" fillId="0" borderId="0" xfId="0" applyFont="1"/>
    <xf numFmtId="0" fontId="8" fillId="0" borderId="0" xfId="0" applyFont="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xf>
    <xf numFmtId="0" fontId="8" fillId="0" borderId="0" xfId="0" applyFont="1" applyAlignment="1">
      <alignment horizontal="left" vertical="center" wrapText="1"/>
    </xf>
    <xf numFmtId="0" fontId="9" fillId="13" borderId="36" xfId="0" applyFont="1" applyFill="1" applyBorder="1" applyAlignment="1">
      <alignment horizontal="center" vertical="center"/>
    </xf>
    <xf numFmtId="0" fontId="8" fillId="12" borderId="31" xfId="0" applyFont="1" applyFill="1" applyBorder="1" applyAlignment="1">
      <alignment vertical="center"/>
    </xf>
    <xf numFmtId="0" fontId="8" fillId="12" borderId="30" xfId="0" applyFont="1" applyFill="1" applyBorder="1" applyAlignment="1">
      <alignment vertical="center"/>
    </xf>
    <xf numFmtId="0" fontId="22" fillId="0" borderId="0" xfId="0" applyFont="1" applyAlignment="1">
      <alignment horizontal="center"/>
    </xf>
    <xf numFmtId="0" fontId="19" fillId="0" borderId="0" xfId="0" applyFont="1" applyAlignment="1">
      <alignment horizontal="center" vertical="center" wrapText="1"/>
    </xf>
    <xf numFmtId="0" fontId="19" fillId="0" borderId="73" xfId="0" applyFont="1" applyBorder="1"/>
    <xf numFmtId="0" fontId="19" fillId="0" borderId="92" xfId="0" applyFont="1" applyBorder="1"/>
    <xf numFmtId="0" fontId="19" fillId="0" borderId="93" xfId="0" applyFont="1" applyBorder="1"/>
    <xf numFmtId="0" fontId="19" fillId="0" borderId="94" xfId="0" applyFont="1" applyBorder="1"/>
    <xf numFmtId="0" fontId="19" fillId="0" borderId="95" xfId="0" applyFont="1" applyBorder="1"/>
    <xf numFmtId="0" fontId="19" fillId="0" borderId="96" xfId="0" applyFont="1" applyBorder="1"/>
    <xf numFmtId="0" fontId="8" fillId="0" borderId="95" xfId="0" applyFont="1" applyBorder="1"/>
    <xf numFmtId="0" fontId="8" fillId="0" borderId="96" xfId="0" applyFont="1" applyBorder="1"/>
    <xf numFmtId="0" fontId="8" fillId="0" borderId="95" xfId="0" applyFont="1" applyBorder="1" applyAlignment="1">
      <alignment horizontal="left" vertical="center"/>
    </xf>
    <xf numFmtId="0" fontId="8" fillId="0" borderId="96" xfId="0" applyFont="1" applyBorder="1" applyAlignment="1">
      <alignment vertical="center"/>
    </xf>
    <xf numFmtId="0" fontId="8" fillId="0" borderId="95" xfId="0" applyFont="1" applyBorder="1" applyAlignment="1">
      <alignment vertical="center"/>
    </xf>
    <xf numFmtId="0" fontId="8" fillId="12" borderId="0" xfId="0" applyFont="1" applyFill="1" applyAlignment="1">
      <alignment horizontal="left"/>
    </xf>
    <xf numFmtId="0" fontId="20" fillId="0" borderId="95" xfId="0" applyFont="1" applyBorder="1"/>
    <xf numFmtId="0" fontId="20" fillId="0" borderId="96" xfId="0" applyFont="1" applyBorder="1"/>
    <xf numFmtId="0" fontId="19" fillId="0" borderId="97" xfId="0" applyFont="1" applyBorder="1"/>
    <xf numFmtId="0" fontId="19" fillId="0" borderId="98" xfId="0" applyFont="1" applyBorder="1"/>
    <xf numFmtId="0" fontId="19" fillId="0" borderId="99" xfId="0" applyFont="1" applyBorder="1"/>
    <xf numFmtId="0" fontId="22" fillId="0" borderId="0" xfId="0" applyFont="1"/>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8" fillId="12" borderId="0" xfId="0" applyFont="1" applyFill="1" applyAlignment="1">
      <alignment horizontal="left" vertical="top"/>
    </xf>
    <xf numFmtId="0" fontId="23" fillId="3" borderId="38" xfId="0" applyFont="1" applyFill="1" applyBorder="1" applyAlignment="1">
      <alignment vertical="center"/>
    </xf>
    <xf numFmtId="0" fontId="19" fillId="3" borderId="39" xfId="0" applyFont="1" applyFill="1" applyBorder="1" applyAlignment="1">
      <alignment horizontal="center" vertical="center"/>
    </xf>
    <xf numFmtId="44" fontId="19" fillId="3" borderId="39" xfId="1" applyFont="1" applyFill="1" applyBorder="1" applyAlignment="1" applyProtection="1">
      <alignment horizontal="left" vertical="center"/>
    </xf>
    <xf numFmtId="0" fontId="19" fillId="3" borderId="39" xfId="0" applyFont="1" applyFill="1" applyBorder="1" applyAlignment="1">
      <alignment vertical="center"/>
    </xf>
    <xf numFmtId="0" fontId="19" fillId="3" borderId="39" xfId="0" applyFont="1" applyFill="1" applyBorder="1" applyAlignment="1">
      <alignment horizontal="center" vertical="center" wrapText="1"/>
    </xf>
    <xf numFmtId="0" fontId="19" fillId="3" borderId="40" xfId="0" applyFont="1" applyFill="1" applyBorder="1" applyAlignment="1">
      <alignment horizontal="center" vertical="center"/>
    </xf>
    <xf numFmtId="0" fontId="19" fillId="3" borderId="29" xfId="0" applyFont="1" applyFill="1" applyBorder="1" applyAlignment="1">
      <alignment horizontal="right" vertical="center"/>
    </xf>
    <xf numFmtId="0" fontId="23" fillId="3" borderId="25" xfId="0" applyFont="1" applyFill="1" applyBorder="1" applyAlignment="1">
      <alignment vertical="center"/>
    </xf>
    <xf numFmtId="0" fontId="19" fillId="3" borderId="26" xfId="0" applyFont="1" applyFill="1" applyBorder="1" applyAlignment="1">
      <alignment horizontal="center" vertical="center"/>
    </xf>
    <xf numFmtId="44" fontId="19" fillId="3" borderId="26" xfId="1" applyFont="1" applyFill="1" applyBorder="1" applyAlignment="1" applyProtection="1">
      <alignment horizontal="left" vertical="center"/>
    </xf>
    <xf numFmtId="0" fontId="19" fillId="3" borderId="26" xfId="0" applyFont="1" applyFill="1" applyBorder="1" applyAlignment="1">
      <alignment vertical="center"/>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xf>
    <xf numFmtId="0" fontId="19" fillId="3" borderId="30" xfId="0" applyFont="1" applyFill="1" applyBorder="1" applyAlignment="1">
      <alignment horizontal="right" vertical="center"/>
    </xf>
    <xf numFmtId="0" fontId="24" fillId="0" borderId="0" xfId="0" applyFont="1" applyAlignment="1">
      <alignment horizontal="center" vertical="center" wrapText="1"/>
    </xf>
    <xf numFmtId="0" fontId="24" fillId="0" borderId="25" xfId="0" applyFont="1" applyBorder="1" applyAlignment="1">
      <alignment horizontal="center" vertical="center" wrapText="1"/>
    </xf>
    <xf numFmtId="0" fontId="24" fillId="0" borderId="27" xfId="0" applyFont="1" applyBorder="1" applyAlignment="1">
      <alignment horizontal="center" vertical="center" wrapText="1"/>
    </xf>
    <xf numFmtId="0" fontId="24" fillId="3" borderId="32" xfId="0" applyFont="1" applyFill="1" applyBorder="1" applyAlignment="1">
      <alignment horizontal="center" vertical="center" wrapText="1"/>
    </xf>
    <xf numFmtId="0" fontId="19" fillId="0" borderId="0" xfId="0" applyFont="1" applyAlignment="1">
      <alignment horizontal="center" vertical="center"/>
    </xf>
    <xf numFmtId="0" fontId="24" fillId="3" borderId="35" xfId="0" applyFont="1" applyFill="1" applyBorder="1" applyAlignment="1">
      <alignment vertical="center"/>
    </xf>
    <xf numFmtId="0" fontId="24" fillId="3" borderId="37" xfId="0" applyFont="1" applyFill="1" applyBorder="1" applyAlignment="1">
      <alignment horizontal="center" vertical="center" wrapText="1"/>
    </xf>
    <xf numFmtId="0" fontId="19" fillId="0" borderId="33" xfId="0" applyFont="1" applyBorder="1" applyAlignment="1">
      <alignment vertical="center" wrapText="1"/>
    </xf>
    <xf numFmtId="0" fontId="19" fillId="0" borderId="33" xfId="0" applyFont="1" applyBorder="1" applyAlignment="1">
      <alignment horizontal="left" vertical="center"/>
    </xf>
    <xf numFmtId="0" fontId="24" fillId="0" borderId="0" xfId="0" applyFont="1" applyAlignment="1">
      <alignment vertical="center"/>
    </xf>
    <xf numFmtId="0" fontId="24" fillId="3" borderId="44" xfId="0" applyFont="1" applyFill="1" applyBorder="1" applyAlignment="1">
      <alignment horizontal="left" vertical="center" wrapText="1"/>
    </xf>
    <xf numFmtId="0" fontId="24" fillId="3" borderId="45" xfId="0" applyFont="1" applyFill="1" applyBorder="1" applyAlignment="1">
      <alignment horizontal="center" vertical="center" wrapText="1"/>
    </xf>
    <xf numFmtId="44" fontId="19" fillId="0" borderId="0" xfId="1" applyFont="1" applyFill="1" applyAlignment="1" applyProtection="1">
      <alignment horizontal="left" vertical="center"/>
    </xf>
    <xf numFmtId="0" fontId="8" fillId="0" borderId="34" xfId="0" applyFont="1" applyBorder="1" applyAlignment="1">
      <alignment horizontal="center" vertical="center"/>
    </xf>
    <xf numFmtId="44" fontId="8" fillId="0" borderId="0" xfId="1" applyFont="1" applyFill="1" applyBorder="1" applyAlignment="1" applyProtection="1">
      <alignment horizontal="left" vertical="center" wrapText="1"/>
    </xf>
    <xf numFmtId="44" fontId="8" fillId="0" borderId="0" xfId="1" applyFont="1" applyFill="1" applyBorder="1" applyAlignment="1" applyProtection="1">
      <alignment horizontal="left" vertical="center"/>
    </xf>
    <xf numFmtId="49" fontId="8" fillId="0" borderId="34" xfId="0" applyNumberFormat="1" applyFont="1" applyBorder="1" applyAlignment="1">
      <alignment horizontal="center" vertical="center"/>
    </xf>
    <xf numFmtId="44" fontId="8" fillId="0" borderId="0" xfId="1" applyFont="1" applyFill="1" applyAlignment="1" applyProtection="1">
      <alignment horizontal="left" vertical="center"/>
    </xf>
    <xf numFmtId="44" fontId="9" fillId="0" borderId="0" xfId="1" applyFont="1" applyFill="1" applyBorder="1" applyAlignment="1" applyProtection="1">
      <alignment horizontal="center" vertical="center" wrapText="1"/>
    </xf>
    <xf numFmtId="0" fontId="9" fillId="3" borderId="0" xfId="0" applyFont="1" applyFill="1" applyAlignment="1">
      <alignment horizontal="center" vertical="center" wrapText="1"/>
    </xf>
    <xf numFmtId="44" fontId="9" fillId="3" borderId="0" xfId="1" applyFont="1" applyFill="1" applyBorder="1" applyAlignment="1" applyProtection="1">
      <alignment horizontal="left" vertical="center" wrapText="1"/>
    </xf>
    <xf numFmtId="4" fontId="8" fillId="0" borderId="0" xfId="0" applyNumberFormat="1" applyFont="1" applyAlignment="1">
      <alignment vertical="center"/>
    </xf>
    <xf numFmtId="0" fontId="9" fillId="0" borderId="34" xfId="0" applyFont="1" applyBorder="1" applyAlignment="1">
      <alignment horizontal="center" vertical="center" wrapText="1"/>
    </xf>
    <xf numFmtId="0" fontId="9" fillId="3" borderId="34" xfId="0" applyFont="1" applyFill="1" applyBorder="1" applyAlignment="1">
      <alignment horizontal="center" vertical="center" wrapText="1"/>
    </xf>
    <xf numFmtId="0" fontId="9" fillId="3" borderId="33" xfId="0" applyFont="1" applyFill="1" applyBorder="1" applyAlignment="1">
      <alignment horizontal="left" vertical="center" wrapText="1"/>
    </xf>
    <xf numFmtId="0" fontId="8" fillId="0" borderId="0" xfId="0" applyFont="1" applyAlignment="1">
      <alignment horizontal="right" vertical="center"/>
    </xf>
    <xf numFmtId="0" fontId="9" fillId="3" borderId="25" xfId="0" applyFont="1" applyFill="1" applyBorder="1" applyAlignment="1">
      <alignment horizontal="left" vertical="center" wrapText="1"/>
    </xf>
    <xf numFmtId="0" fontId="9" fillId="3" borderId="26" xfId="0" applyFont="1" applyFill="1" applyBorder="1" applyAlignment="1">
      <alignment horizontal="center" vertical="center" wrapText="1"/>
    </xf>
    <xf numFmtId="44" fontId="9" fillId="3" borderId="26" xfId="1" applyFont="1" applyFill="1" applyBorder="1" applyAlignment="1" applyProtection="1">
      <alignment horizontal="left" vertical="center" wrapText="1"/>
    </xf>
    <xf numFmtId="0" fontId="9" fillId="3" borderId="27" xfId="0" applyFont="1" applyFill="1" applyBorder="1" applyAlignment="1">
      <alignment horizontal="center" vertical="center" wrapText="1"/>
    </xf>
    <xf numFmtId="0" fontId="9" fillId="3" borderId="2" xfId="0" applyFont="1" applyFill="1" applyBorder="1" applyAlignment="1">
      <alignment vertical="center"/>
    </xf>
    <xf numFmtId="0" fontId="9" fillId="3" borderId="3" xfId="0" applyFont="1" applyFill="1" applyBorder="1" applyAlignment="1">
      <alignment horizontal="center" vertical="center" wrapText="1"/>
    </xf>
    <xf numFmtId="44" fontId="9" fillId="3" borderId="3" xfId="1" applyFont="1" applyFill="1" applyBorder="1" applyAlignment="1" applyProtection="1">
      <alignment horizontal="left" vertical="center" wrapText="1"/>
    </xf>
    <xf numFmtId="0" fontId="9" fillId="3" borderId="5" xfId="0" applyFont="1" applyFill="1" applyBorder="1" applyAlignment="1">
      <alignment horizontal="center" vertical="center" wrapText="1"/>
    </xf>
    <xf numFmtId="44" fontId="9" fillId="3" borderId="3" xfId="1" applyFont="1" applyFill="1" applyBorder="1" applyAlignment="1" applyProtection="1">
      <alignment horizontal="center" vertical="center" wrapText="1"/>
    </xf>
    <xf numFmtId="49" fontId="9" fillId="3" borderId="5" xfId="0" applyNumberFormat="1" applyFont="1" applyFill="1" applyBorder="1" applyAlignment="1">
      <alignment horizontal="center" vertical="center" wrapText="1"/>
    </xf>
    <xf numFmtId="0" fontId="8" fillId="3" borderId="3" xfId="0" applyFont="1" applyFill="1" applyBorder="1" applyAlignment="1">
      <alignment horizontal="center" vertical="center"/>
    </xf>
    <xf numFmtId="44" fontId="8" fillId="3" borderId="3" xfId="1" applyFont="1" applyFill="1" applyBorder="1" applyAlignment="1" applyProtection="1">
      <alignment horizontal="left" vertical="center"/>
    </xf>
    <xf numFmtId="0" fontId="8" fillId="3" borderId="3" xfId="0" applyFont="1" applyFill="1" applyBorder="1" applyAlignment="1" applyProtection="1">
      <alignment vertical="center"/>
      <protection locked="0"/>
    </xf>
    <xf numFmtId="0" fontId="8" fillId="3" borderId="3" xfId="0" applyFont="1" applyFill="1" applyBorder="1" applyAlignment="1">
      <alignment vertical="center"/>
    </xf>
    <xf numFmtId="44" fontId="8" fillId="3" borderId="3" xfId="1" applyFont="1" applyFill="1" applyBorder="1" applyAlignment="1" applyProtection="1">
      <alignment vertical="center"/>
    </xf>
    <xf numFmtId="4" fontId="8" fillId="3" borderId="3" xfId="0" applyNumberFormat="1" applyFont="1" applyFill="1" applyBorder="1" applyAlignment="1">
      <alignment vertical="center"/>
    </xf>
    <xf numFmtId="49" fontId="8" fillId="3" borderId="5" xfId="0" applyNumberFormat="1" applyFont="1" applyFill="1" applyBorder="1" applyAlignment="1">
      <alignment horizontal="center" vertical="center"/>
    </xf>
    <xf numFmtId="0" fontId="19" fillId="0" borderId="38" xfId="0" applyFont="1" applyBorder="1" applyAlignment="1">
      <alignment vertical="center"/>
    </xf>
    <xf numFmtId="0" fontId="19" fillId="0" borderId="25" xfId="0" applyFont="1" applyBorder="1" applyAlignment="1">
      <alignment vertical="center"/>
    </xf>
    <xf numFmtId="0" fontId="9" fillId="3" borderId="38" xfId="0" applyFont="1" applyFill="1" applyBorder="1" applyAlignment="1">
      <alignment vertical="center"/>
    </xf>
    <xf numFmtId="0" fontId="9" fillId="0" borderId="100" xfId="0" applyFont="1" applyBorder="1" applyAlignment="1">
      <alignment horizontal="center" vertical="center" wrapText="1"/>
    </xf>
    <xf numFmtId="0" fontId="8" fillId="0" borderId="91" xfId="0" applyFont="1" applyBorder="1" applyAlignment="1">
      <alignment vertical="center"/>
    </xf>
    <xf numFmtId="0" fontId="8" fillId="0" borderId="91" xfId="0" applyFont="1" applyBorder="1" applyAlignment="1">
      <alignment vertical="center" wrapText="1"/>
    </xf>
    <xf numFmtId="0" fontId="8" fillId="0" borderId="91" xfId="0" applyFont="1" applyBorder="1" applyAlignment="1">
      <alignment horizontal="left" vertical="center"/>
    </xf>
    <xf numFmtId="0" fontId="8" fillId="0" borderId="91" xfId="0" applyFont="1" applyBorder="1" applyAlignment="1">
      <alignment horizontal="left" vertical="center" wrapText="1"/>
    </xf>
    <xf numFmtId="44" fontId="9" fillId="0" borderId="90" xfId="1" applyFont="1" applyFill="1" applyBorder="1" applyAlignment="1" applyProtection="1">
      <alignment horizontal="center" vertical="center" wrapText="1"/>
    </xf>
    <xf numFmtId="44" fontId="8" fillId="0" borderId="28" xfId="1" applyFont="1" applyFill="1" applyBorder="1" applyAlignment="1" applyProtection="1">
      <alignment horizontal="left" vertical="center"/>
    </xf>
    <xf numFmtId="44" fontId="8" fillId="0" borderId="28" xfId="1" applyFont="1" applyFill="1" applyBorder="1" applyAlignment="1" applyProtection="1">
      <alignment vertical="center"/>
    </xf>
    <xf numFmtId="44" fontId="8" fillId="0" borderId="0" xfId="1" applyFont="1" applyFill="1" applyBorder="1" applyAlignment="1" applyProtection="1">
      <alignment horizontal="right" vertical="center" wrapText="1"/>
      <protection locked="0"/>
    </xf>
    <xf numFmtId="0" fontId="9" fillId="3"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0" fontId="9" fillId="3" borderId="91" xfId="0" applyFont="1" applyFill="1" applyBorder="1" applyAlignment="1">
      <alignment horizontal="left" vertical="center" wrapText="1"/>
    </xf>
    <xf numFmtId="44" fontId="9" fillId="3" borderId="102" xfId="1" applyFont="1" applyFill="1" applyBorder="1" applyAlignment="1" applyProtection="1">
      <alignment horizontal="left" vertical="center" wrapText="1"/>
    </xf>
    <xf numFmtId="0" fontId="8" fillId="0" borderId="2" xfId="0" applyFont="1" applyBorder="1" applyAlignment="1">
      <alignment vertical="center"/>
    </xf>
    <xf numFmtId="0" fontId="8" fillId="0" borderId="3" xfId="0" applyFont="1" applyBorder="1" applyAlignment="1">
      <alignment horizontal="center" vertical="center"/>
    </xf>
    <xf numFmtId="44" fontId="8" fillId="0" borderId="3" xfId="1" applyFont="1" applyFill="1" applyBorder="1" applyAlignment="1" applyProtection="1">
      <alignment horizontal="left" vertical="center"/>
    </xf>
    <xf numFmtId="0" fontId="8" fillId="0" borderId="3" xfId="0" applyFont="1" applyBorder="1" applyAlignment="1">
      <alignment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xf>
    <xf numFmtId="0" fontId="9" fillId="3" borderId="39" xfId="0" applyFont="1" applyFill="1" applyBorder="1" applyAlignment="1">
      <alignment horizontal="center" vertical="center" wrapText="1"/>
    </xf>
    <xf numFmtId="44" fontId="9" fillId="3" borderId="39" xfId="1" applyFont="1" applyFill="1" applyBorder="1" applyAlignment="1" applyProtection="1">
      <alignment horizontal="left" vertical="center" wrapText="1"/>
    </xf>
    <xf numFmtId="0" fontId="19" fillId="0" borderId="2" xfId="0" applyFont="1" applyBorder="1" applyAlignment="1">
      <alignment vertical="center"/>
    </xf>
    <xf numFmtId="0" fontId="9" fillId="0" borderId="3" xfId="0" applyFont="1" applyBorder="1" applyAlignment="1">
      <alignment vertical="center"/>
    </xf>
    <xf numFmtId="44" fontId="8" fillId="3" borderId="39" xfId="1" applyFont="1" applyFill="1" applyBorder="1" applyAlignment="1" applyProtection="1">
      <alignment vertical="center"/>
    </xf>
    <xf numFmtId="44" fontId="9" fillId="3" borderId="28" xfId="1" applyFont="1" applyFill="1" applyBorder="1" applyAlignment="1" applyProtection="1">
      <alignment horizontal="left" vertical="center" wrapText="1"/>
    </xf>
    <xf numFmtId="0" fontId="8" fillId="3" borderId="39" xfId="0" applyFont="1" applyFill="1" applyBorder="1" applyAlignment="1">
      <alignment horizontal="left" vertical="center" wrapText="1"/>
    </xf>
    <xf numFmtId="49" fontId="9" fillId="3" borderId="40" xfId="0" applyNumberFormat="1" applyFont="1" applyFill="1" applyBorder="1" applyAlignment="1">
      <alignment horizontal="center" vertical="center" wrapText="1"/>
    </xf>
    <xf numFmtId="0" fontId="8" fillId="0" borderId="83" xfId="0" applyFont="1" applyBorder="1" applyAlignment="1">
      <alignment vertical="center"/>
    </xf>
    <xf numFmtId="0" fontId="8" fillId="9" borderId="103" xfId="0" applyFont="1" applyFill="1" applyBorder="1" applyAlignment="1">
      <alignment horizontal="center" vertical="center"/>
    </xf>
    <xf numFmtId="44" fontId="8" fillId="9" borderId="3" xfId="1" applyFont="1" applyFill="1" applyBorder="1" applyAlignment="1" applyProtection="1">
      <alignment horizontal="left" vertical="center"/>
    </xf>
    <xf numFmtId="0" fontId="8" fillId="8" borderId="3" xfId="0" applyFont="1" applyFill="1" applyBorder="1" applyAlignment="1">
      <alignment vertical="center"/>
    </xf>
    <xf numFmtId="44" fontId="8" fillId="9" borderId="101" xfId="1" applyFont="1" applyFill="1" applyBorder="1" applyAlignment="1" applyProtection="1">
      <alignment vertical="center"/>
    </xf>
    <xf numFmtId="4" fontId="8" fillId="0" borderId="3" xfId="0" applyNumberFormat="1" applyFont="1" applyBorder="1" applyAlignment="1">
      <alignment vertical="center"/>
    </xf>
    <xf numFmtId="0" fontId="8" fillId="0" borderId="3" xfId="0" applyFont="1" applyBorder="1" applyAlignment="1">
      <alignment horizontal="left" vertical="center" wrapText="1"/>
    </xf>
    <xf numFmtId="49" fontId="8" fillId="9" borderId="5" xfId="0" applyNumberFormat="1" applyFont="1" applyFill="1" applyBorder="1" applyAlignment="1">
      <alignment horizontal="center" vertical="center"/>
    </xf>
    <xf numFmtId="0" fontId="9" fillId="0" borderId="32" xfId="0" applyFont="1" applyBorder="1" applyAlignment="1">
      <alignment vertical="center"/>
    </xf>
    <xf numFmtId="0" fontId="8" fillId="13" borderId="42" xfId="0" applyFont="1" applyFill="1" applyBorder="1"/>
    <xf numFmtId="0" fontId="8" fillId="13" borderId="31" xfId="0" applyFont="1" applyFill="1" applyBorder="1"/>
    <xf numFmtId="0" fontId="8" fillId="13" borderId="30" xfId="0" applyFont="1" applyFill="1" applyBorder="1"/>
    <xf numFmtId="44" fontId="8" fillId="13" borderId="43" xfId="1" applyFont="1" applyFill="1" applyBorder="1" applyProtection="1"/>
    <xf numFmtId="0" fontId="8" fillId="12" borderId="42" xfId="0" applyFont="1" applyFill="1" applyBorder="1" applyAlignment="1">
      <alignment horizontal="left"/>
    </xf>
    <xf numFmtId="0" fontId="9" fillId="12" borderId="31" xfId="0" applyFont="1" applyFill="1" applyBorder="1"/>
    <xf numFmtId="0" fontId="8" fillId="12" borderId="30" xfId="0" applyFont="1" applyFill="1" applyBorder="1"/>
    <xf numFmtId="44" fontId="8" fillId="12" borderId="43" xfId="1" applyFont="1" applyFill="1" applyBorder="1" applyProtection="1"/>
    <xf numFmtId="0" fontId="9" fillId="13" borderId="50" xfId="0" applyFont="1" applyFill="1" applyBorder="1"/>
    <xf numFmtId="0" fontId="8" fillId="13" borderId="65" xfId="0" applyFont="1" applyFill="1" applyBorder="1"/>
    <xf numFmtId="44" fontId="9" fillId="13" borderId="51" xfId="1" applyFont="1" applyFill="1" applyBorder="1" applyProtection="1"/>
    <xf numFmtId="0" fontId="8" fillId="12" borderId="49" xfId="0" applyFont="1" applyFill="1" applyBorder="1" applyAlignment="1">
      <alignment horizontal="left"/>
    </xf>
    <xf numFmtId="0" fontId="9" fillId="12" borderId="50" xfId="0" applyFont="1" applyFill="1" applyBorder="1"/>
    <xf numFmtId="0" fontId="8" fillId="12" borderId="65" xfId="0" applyFont="1" applyFill="1" applyBorder="1"/>
    <xf numFmtId="44" fontId="8" fillId="12" borderId="51" xfId="1" applyFont="1" applyFill="1" applyBorder="1" applyProtection="1"/>
    <xf numFmtId="0" fontId="9" fillId="13" borderId="49" xfId="0" applyFont="1" applyFill="1" applyBorder="1" applyAlignment="1">
      <alignment horizontal="left"/>
    </xf>
    <xf numFmtId="0" fontId="8" fillId="13" borderId="110" xfId="0" applyFont="1" applyFill="1" applyBorder="1" applyAlignment="1">
      <alignment vertical="center"/>
    </xf>
    <xf numFmtId="0" fontId="13" fillId="0" borderId="0" xfId="0" applyFont="1" applyAlignment="1">
      <alignment vertical="center"/>
    </xf>
    <xf numFmtId="0" fontId="25"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wrapText="1"/>
    </xf>
    <xf numFmtId="0" fontId="19" fillId="3" borderId="40"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0" borderId="34" xfId="0" applyFont="1" applyBorder="1" applyAlignment="1" applyProtection="1">
      <alignment horizontal="center" vertical="center" wrapText="1"/>
      <protection locked="0"/>
    </xf>
    <xf numFmtId="0" fontId="19" fillId="0" borderId="34" xfId="0" applyFont="1" applyBorder="1" applyAlignment="1" applyProtection="1">
      <alignment horizontal="left" vertical="center" wrapText="1"/>
      <protection locked="0"/>
    </xf>
    <xf numFmtId="0" fontId="19" fillId="3" borderId="37" xfId="0" applyFont="1" applyFill="1" applyBorder="1" applyAlignment="1">
      <alignment horizontal="center" vertical="center" wrapText="1"/>
    </xf>
    <xf numFmtId="0" fontId="19" fillId="3" borderId="37" xfId="0" applyFont="1" applyFill="1" applyBorder="1" applyAlignment="1" applyProtection="1">
      <alignment horizontal="center" vertical="center" wrapText="1"/>
      <protection locked="0"/>
    </xf>
    <xf numFmtId="0" fontId="24" fillId="0" borderId="26" xfId="0" applyFont="1" applyBorder="1" applyAlignment="1">
      <alignment horizontal="center" vertical="center" wrapText="1"/>
    </xf>
    <xf numFmtId="0" fontId="24" fillId="3" borderId="31"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19" fillId="3" borderId="36" xfId="0" applyFont="1" applyFill="1" applyBorder="1" applyAlignment="1">
      <alignment vertical="center"/>
    </xf>
    <xf numFmtId="0" fontId="24" fillId="3" borderId="26" xfId="0" applyFont="1" applyFill="1" applyBorder="1" applyAlignment="1">
      <alignment horizontal="center" vertical="center" wrapText="1"/>
    </xf>
    <xf numFmtId="0" fontId="19" fillId="0" borderId="111" xfId="0" applyFont="1" applyBorder="1" applyAlignment="1">
      <alignment vertical="center"/>
    </xf>
    <xf numFmtId="0" fontId="19" fillId="0" borderId="112" xfId="0" applyFont="1" applyBorder="1" applyAlignment="1">
      <alignment vertical="center"/>
    </xf>
    <xf numFmtId="0" fontId="19" fillId="0" borderId="113" xfId="0" applyFont="1" applyBorder="1" applyAlignment="1">
      <alignment vertical="center"/>
    </xf>
    <xf numFmtId="0" fontId="19" fillId="0" borderId="114" xfId="0" applyFont="1" applyBorder="1" applyAlignment="1">
      <alignment vertical="center"/>
    </xf>
    <xf numFmtId="0" fontId="19" fillId="0" borderId="114" xfId="0" applyFont="1" applyBorder="1" applyAlignment="1" applyProtection="1">
      <alignment vertical="center"/>
      <protection locked="0"/>
    </xf>
    <xf numFmtId="0" fontId="24" fillId="3" borderId="52" xfId="0" applyFont="1" applyFill="1" applyBorder="1" applyAlignment="1">
      <alignment vertical="center"/>
    </xf>
    <xf numFmtId="0" fontId="24" fillId="3" borderId="39" xfId="0" applyFont="1" applyFill="1" applyBorder="1" applyAlignment="1">
      <alignment horizontal="center" vertical="center" wrapText="1"/>
    </xf>
    <xf numFmtId="0" fontId="24" fillId="3" borderId="54" xfId="0" applyFont="1" applyFill="1" applyBorder="1" applyAlignment="1">
      <alignment horizontal="center" vertical="center" wrapText="1"/>
    </xf>
    <xf numFmtId="0" fontId="8" fillId="15" borderId="0" xfId="0" applyFont="1" applyFill="1" applyAlignment="1">
      <alignment vertical="center"/>
    </xf>
    <xf numFmtId="1" fontId="9" fillId="15" borderId="4" xfId="0" applyNumberFormat="1" applyFont="1" applyFill="1" applyBorder="1" applyAlignment="1">
      <alignment horizontal="center" wrapText="1"/>
    </xf>
    <xf numFmtId="0" fontId="8" fillId="12" borderId="36" xfId="0" applyFont="1" applyFill="1" applyBorder="1" applyAlignment="1">
      <alignment horizontal="right" vertical="center"/>
    </xf>
    <xf numFmtId="0" fontId="8" fillId="12" borderId="1" xfId="0" applyFont="1" applyFill="1" applyBorder="1" applyAlignment="1">
      <alignment wrapText="1"/>
    </xf>
    <xf numFmtId="0" fontId="8" fillId="9" borderId="3" xfId="0" applyFont="1" applyFill="1" applyBorder="1" applyAlignment="1">
      <alignment vertical="center"/>
    </xf>
    <xf numFmtId="44" fontId="8" fillId="0" borderId="0" xfId="1" applyFont="1" applyFill="1" applyBorder="1" applyAlignment="1" applyProtection="1">
      <alignment horizontal="right" vertical="center" wrapText="1"/>
    </xf>
    <xf numFmtId="0" fontId="21" fillId="13" borderId="41" xfId="0" applyFont="1" applyFill="1" applyBorder="1" applyAlignment="1">
      <alignment horizontal="center"/>
    </xf>
    <xf numFmtId="0" fontId="21" fillId="13" borderId="36" xfId="0" applyFont="1" applyFill="1" applyBorder="1" applyAlignment="1">
      <alignment horizontal="center"/>
    </xf>
    <xf numFmtId="0" fontId="21" fillId="13" borderId="32" xfId="0" applyFont="1" applyFill="1" applyBorder="1" applyAlignment="1">
      <alignment horizontal="center"/>
    </xf>
    <xf numFmtId="0" fontId="9" fillId="12" borderId="72" xfId="0" applyFont="1" applyFill="1" applyBorder="1" applyAlignment="1">
      <alignment horizontal="left" vertical="center" wrapText="1"/>
    </xf>
    <xf numFmtId="0" fontId="9" fillId="12" borderId="109" xfId="0" applyFont="1" applyFill="1" applyBorder="1" applyAlignment="1">
      <alignment horizontal="left" vertical="center" wrapText="1"/>
    </xf>
    <xf numFmtId="0" fontId="9" fillId="0" borderId="0" xfId="0" applyFont="1" applyAlignment="1" applyProtection="1">
      <alignment horizontal="left" vertical="center"/>
      <protection locked="0"/>
    </xf>
    <xf numFmtId="0" fontId="9" fillId="0" borderId="73" xfId="0" applyFont="1" applyBorder="1" applyAlignment="1" applyProtection="1">
      <alignment horizontal="left" vertical="center"/>
      <protection locked="0"/>
    </xf>
    <xf numFmtId="0" fontId="8" fillId="0" borderId="64"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19" fillId="0" borderId="0" xfId="0" applyFont="1" applyAlignment="1">
      <alignment horizontal="left" wrapText="1"/>
    </xf>
    <xf numFmtId="0" fontId="22" fillId="13" borderId="41" xfId="0" applyFont="1" applyFill="1" applyBorder="1" applyAlignment="1">
      <alignment horizontal="center"/>
    </xf>
    <xf numFmtId="0" fontId="22" fillId="13" borderId="36" xfId="0" applyFont="1" applyFill="1" applyBorder="1" applyAlignment="1">
      <alignment horizontal="center"/>
    </xf>
    <xf numFmtId="0" fontId="22" fillId="13" borderId="32" xfId="0" applyFont="1" applyFill="1" applyBorder="1" applyAlignment="1">
      <alignment horizontal="center"/>
    </xf>
    <xf numFmtId="0" fontId="8"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9" fontId="8" fillId="0" borderId="115" xfId="0" applyNumberFormat="1" applyFont="1" applyBorder="1" applyAlignment="1" applyProtection="1">
      <alignment vertical="center"/>
      <protection locked="0"/>
    </xf>
    <xf numFmtId="49" fontId="8" fillId="0" borderId="75" xfId="0" applyNumberFormat="1" applyFont="1" applyBorder="1" applyAlignment="1" applyProtection="1">
      <alignment vertical="center"/>
      <protection locked="0"/>
    </xf>
    <xf numFmtId="0" fontId="12" fillId="0" borderId="0" xfId="2" applyFont="1" applyFill="1" applyBorder="1" applyAlignment="1" applyProtection="1">
      <alignment horizontal="left" vertical="center"/>
    </xf>
    <xf numFmtId="0" fontId="9" fillId="12" borderId="41" xfId="0" applyFont="1" applyFill="1" applyBorder="1" applyAlignment="1">
      <alignment horizontal="left" vertical="center"/>
    </xf>
    <xf numFmtId="0" fontId="9" fillId="12" borderId="36" xfId="0" applyFont="1" applyFill="1" applyBorder="1" applyAlignment="1">
      <alignment horizontal="left" vertical="center"/>
    </xf>
    <xf numFmtId="0" fontId="9" fillId="12" borderId="32" xfId="0" applyFont="1" applyFill="1" applyBorder="1" applyAlignment="1">
      <alignment horizontal="left" vertical="center"/>
    </xf>
    <xf numFmtId="0" fontId="8" fillId="0" borderId="107" xfId="0" applyFont="1" applyBorder="1" applyAlignment="1" applyProtection="1">
      <alignment horizontal="left" vertical="center"/>
      <protection locked="0"/>
    </xf>
    <xf numFmtId="0" fontId="8" fillId="0" borderId="70" xfId="0" applyFont="1" applyBorder="1" applyAlignment="1" applyProtection="1">
      <alignment horizontal="left" vertical="center"/>
      <protection locked="0"/>
    </xf>
    <xf numFmtId="0" fontId="8" fillId="0" borderId="71" xfId="0" applyFont="1" applyBorder="1" applyAlignment="1" applyProtection="1">
      <alignment horizontal="left" vertical="center"/>
      <protection locked="0"/>
    </xf>
    <xf numFmtId="0" fontId="8" fillId="0" borderId="104" xfId="0" applyFont="1" applyBorder="1" applyAlignment="1" applyProtection="1">
      <alignment horizontal="left" vertical="center"/>
      <protection locked="0"/>
    </xf>
    <xf numFmtId="0" fontId="8" fillId="0" borderId="67" xfId="0" applyFont="1" applyBorder="1" applyAlignment="1" applyProtection="1">
      <alignment horizontal="left" vertical="center"/>
      <protection locked="0"/>
    </xf>
    <xf numFmtId="0" fontId="8" fillId="0" borderId="68" xfId="0" applyFont="1" applyBorder="1" applyAlignment="1" applyProtection="1">
      <alignment horizontal="left" vertical="center"/>
      <protection locked="0"/>
    </xf>
    <xf numFmtId="0" fontId="9" fillId="12" borderId="70" xfId="0" applyFont="1" applyFill="1" applyBorder="1" applyAlignment="1">
      <alignment horizontal="left" vertical="center"/>
    </xf>
    <xf numFmtId="0" fontId="9" fillId="12" borderId="106" xfId="0" applyFont="1" applyFill="1" applyBorder="1" applyAlignment="1">
      <alignment horizontal="left" vertical="center"/>
    </xf>
    <xf numFmtId="0" fontId="9" fillId="12" borderId="67" xfId="0" applyFont="1" applyFill="1" applyBorder="1" applyAlignment="1">
      <alignment horizontal="left" vertical="center"/>
    </xf>
    <xf numFmtId="0" fontId="9" fillId="12" borderId="105" xfId="0" applyFont="1" applyFill="1" applyBorder="1" applyAlignment="1">
      <alignment horizontal="left" vertical="center"/>
    </xf>
    <xf numFmtId="0" fontId="19" fillId="0" borderId="0" xfId="0" applyFont="1" applyAlignment="1">
      <alignment horizontal="center" vertical="center" wrapText="1"/>
    </xf>
    <xf numFmtId="0" fontId="9" fillId="12" borderId="42" xfId="0" applyFont="1" applyFill="1" applyBorder="1" applyAlignment="1">
      <alignment horizontal="left" vertical="center"/>
    </xf>
    <xf numFmtId="0" fontId="9" fillId="12" borderId="108" xfId="0" applyFont="1" applyFill="1" applyBorder="1" applyAlignment="1">
      <alignment horizontal="left" vertical="center"/>
    </xf>
    <xf numFmtId="0" fontId="9" fillId="14" borderId="52" xfId="0" applyFont="1" applyFill="1" applyBorder="1" applyAlignment="1">
      <alignment horizontal="center" vertical="center"/>
    </xf>
    <xf numFmtId="0" fontId="9" fillId="14" borderId="53" xfId="0" applyFont="1" applyFill="1" applyBorder="1" applyAlignment="1">
      <alignment horizontal="center" vertical="center"/>
    </xf>
    <xf numFmtId="0" fontId="9" fillId="14" borderId="54" xfId="0" applyFont="1" applyFill="1" applyBorder="1" applyAlignment="1">
      <alignment horizontal="center" vertical="center"/>
    </xf>
    <xf numFmtId="0" fontId="11" fillId="15" borderId="2" xfId="0" applyFont="1" applyFill="1" applyBorder="1" applyAlignment="1">
      <alignment horizontal="center" vertical="center"/>
    </xf>
    <xf numFmtId="0" fontId="11" fillId="15" borderId="3" xfId="0" applyFont="1" applyFill="1" applyBorder="1" applyAlignment="1">
      <alignment horizontal="center" vertical="center"/>
    </xf>
    <xf numFmtId="0" fontId="11" fillId="15" borderId="5" xfId="0" applyFont="1" applyFill="1" applyBorder="1" applyAlignment="1">
      <alignment horizontal="center" vertical="center"/>
    </xf>
    <xf numFmtId="0" fontId="10" fillId="0" borderId="41"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12" borderId="52" xfId="0" applyFont="1" applyFill="1" applyBorder="1" applyAlignment="1">
      <alignment horizontal="center" vertical="center"/>
    </xf>
    <xf numFmtId="0" fontId="10" fillId="12" borderId="54" xfId="0" applyFont="1" applyFill="1" applyBorder="1" applyAlignment="1">
      <alignment horizontal="center" vertical="center"/>
    </xf>
    <xf numFmtId="0" fontId="10" fillId="12" borderId="35" xfId="0" applyFont="1" applyFill="1" applyBorder="1" applyAlignment="1">
      <alignment horizontal="center" vertical="center"/>
    </xf>
    <xf numFmtId="0" fontId="10" fillId="12" borderId="37" xfId="0" applyFont="1" applyFill="1" applyBorder="1" applyAlignment="1">
      <alignment horizontal="center" vertical="center"/>
    </xf>
    <xf numFmtId="0" fontId="10" fillId="15" borderId="49" xfId="0" applyFont="1" applyFill="1" applyBorder="1" applyAlignment="1">
      <alignment horizontal="left" vertical="center"/>
    </xf>
    <xf numFmtId="0" fontId="10" fillId="15" borderId="50" xfId="0" applyFont="1" applyFill="1" applyBorder="1" applyAlignment="1">
      <alignment horizontal="left" vertical="center"/>
    </xf>
    <xf numFmtId="0" fontId="10" fillId="15" borderId="65" xfId="0" applyFont="1" applyFill="1" applyBorder="1" applyAlignment="1">
      <alignment horizontal="left" vertical="center"/>
    </xf>
    <xf numFmtId="0" fontId="8" fillId="0" borderId="62" xfId="0" applyFont="1" applyBorder="1" applyAlignment="1" applyProtection="1">
      <alignment vertical="center" wrapText="1"/>
      <protection locked="0"/>
    </xf>
    <xf numFmtId="0" fontId="8" fillId="0" borderId="63" xfId="0" applyFont="1" applyBorder="1" applyAlignment="1" applyProtection="1">
      <alignment vertical="center" wrapText="1"/>
      <protection locked="0"/>
    </xf>
    <xf numFmtId="0" fontId="8" fillId="0" borderId="29" xfId="0" applyFont="1" applyBorder="1" applyAlignment="1" applyProtection="1">
      <alignment vertical="center" wrapText="1"/>
      <protection locked="0"/>
    </xf>
    <xf numFmtId="0" fontId="10" fillId="15" borderId="66" xfId="0" applyFont="1" applyFill="1" applyBorder="1" applyAlignment="1">
      <alignment horizontal="left" vertical="center"/>
    </xf>
    <xf numFmtId="0" fontId="10" fillId="15" borderId="67" xfId="0" applyFont="1" applyFill="1" applyBorder="1" applyAlignment="1">
      <alignment horizontal="left" vertical="center"/>
    </xf>
    <xf numFmtId="0" fontId="10" fillId="15" borderId="68" xfId="0" applyFont="1" applyFill="1" applyBorder="1" applyAlignment="1">
      <alignment horizontal="left" vertical="center"/>
    </xf>
    <xf numFmtId="0" fontId="8" fillId="0" borderId="69" xfId="0" applyFont="1" applyBorder="1" applyAlignment="1" applyProtection="1">
      <alignment vertical="center" wrapText="1"/>
      <protection locked="0"/>
    </xf>
    <xf numFmtId="0" fontId="8" fillId="0" borderId="70" xfId="0" applyFont="1" applyBorder="1" applyAlignment="1" applyProtection="1">
      <alignment vertical="center" wrapText="1"/>
      <protection locked="0"/>
    </xf>
    <xf numFmtId="0" fontId="8" fillId="0" borderId="71" xfId="0" applyFont="1" applyBorder="1" applyAlignment="1" applyProtection="1">
      <alignment vertical="center" wrapText="1"/>
      <protection locked="0"/>
    </xf>
    <xf numFmtId="0" fontId="10" fillId="15" borderId="66" xfId="0" applyFont="1" applyFill="1" applyBorder="1" applyAlignment="1">
      <alignment horizontal="left" vertical="top"/>
    </xf>
    <xf numFmtId="0" fontId="10" fillId="15" borderId="67" xfId="0" applyFont="1" applyFill="1" applyBorder="1" applyAlignment="1">
      <alignment horizontal="left" vertical="top"/>
    </xf>
    <xf numFmtId="0" fontId="10" fillId="15" borderId="68" xfId="0" applyFont="1" applyFill="1" applyBorder="1" applyAlignment="1">
      <alignment horizontal="left" vertical="top"/>
    </xf>
    <xf numFmtId="0" fontId="8" fillId="0" borderId="72" xfId="0" applyFont="1" applyBorder="1" applyAlignment="1" applyProtection="1">
      <alignment vertical="top" wrapText="1"/>
      <protection locked="0"/>
    </xf>
    <xf numFmtId="0" fontId="8" fillId="0" borderId="0" xfId="0" applyFont="1" applyAlignment="1" applyProtection="1">
      <alignment vertical="top" wrapText="1"/>
      <protection locked="0"/>
    </xf>
    <xf numFmtId="0" fontId="8" fillId="0" borderId="73" xfId="0" applyFont="1" applyBorder="1" applyAlignment="1" applyProtection="1">
      <alignment vertical="top" wrapText="1"/>
      <protection locked="0"/>
    </xf>
    <xf numFmtId="0" fontId="8" fillId="12" borderId="44" xfId="0" applyFont="1" applyFill="1" applyBorder="1" applyAlignment="1">
      <alignment horizontal="center" vertical="center"/>
    </xf>
    <xf numFmtId="0" fontId="8" fillId="12" borderId="45" xfId="0" applyFont="1" applyFill="1" applyBorder="1" applyAlignment="1">
      <alignment horizontal="center" vertical="center"/>
    </xf>
    <xf numFmtId="0" fontId="10" fillId="0" borderId="61"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29" xfId="0" applyFont="1" applyBorder="1" applyAlignment="1">
      <alignment horizontal="center" vertical="center" wrapText="1"/>
    </xf>
    <xf numFmtId="0" fontId="12" fillId="0" borderId="42" xfId="2" applyFont="1" applyBorder="1" applyAlignment="1" applyProtection="1">
      <alignment horizontal="center" vertical="center"/>
    </xf>
    <xf numFmtId="0" fontId="12" fillId="0" borderId="31" xfId="2" applyFont="1" applyBorder="1" applyAlignment="1" applyProtection="1">
      <alignment horizontal="center" vertical="center"/>
    </xf>
    <xf numFmtId="0" fontId="12" fillId="0" borderId="30" xfId="2" applyFont="1" applyBorder="1" applyAlignment="1" applyProtection="1">
      <alignment horizontal="center" vertical="center"/>
    </xf>
    <xf numFmtId="0" fontId="10" fillId="9" borderId="64" xfId="0" applyFont="1" applyFill="1" applyBorder="1" applyAlignment="1">
      <alignment horizontal="left" vertical="center"/>
    </xf>
    <xf numFmtId="0" fontId="10" fillId="9" borderId="36" xfId="0" applyFont="1" applyFill="1" applyBorder="1" applyAlignment="1">
      <alignment horizontal="left" vertical="center"/>
    </xf>
    <xf numFmtId="0" fontId="10" fillId="9" borderId="32" xfId="0" applyFont="1" applyFill="1" applyBorder="1" applyAlignment="1">
      <alignment horizontal="left" vertical="center"/>
    </xf>
    <xf numFmtId="0" fontId="10" fillId="15" borderId="69" xfId="0" applyFont="1" applyFill="1" applyBorder="1" applyAlignment="1">
      <alignment horizontal="left" vertical="center"/>
    </xf>
    <xf numFmtId="0" fontId="10" fillId="15" borderId="70" xfId="0" applyFont="1" applyFill="1" applyBorder="1" applyAlignment="1">
      <alignment horizontal="left" vertical="center"/>
    </xf>
    <xf numFmtId="0" fontId="10" fillId="15" borderId="71" xfId="0" applyFont="1" applyFill="1" applyBorder="1" applyAlignment="1">
      <alignment horizontal="left" vertical="center"/>
    </xf>
    <xf numFmtId="0" fontId="12" fillId="0" borderId="72" xfId="2" applyFont="1" applyBorder="1" applyAlignment="1" applyProtection="1">
      <alignment vertical="center" wrapText="1"/>
      <protection locked="0"/>
    </xf>
    <xf numFmtId="0" fontId="12" fillId="0" borderId="0" xfId="2" applyFont="1" applyBorder="1" applyAlignment="1" applyProtection="1">
      <alignment vertical="center" wrapText="1"/>
      <protection locked="0"/>
    </xf>
    <xf numFmtId="0" fontId="12" fillId="0" borderId="73" xfId="2" applyFont="1" applyBorder="1" applyAlignment="1" applyProtection="1">
      <alignment vertical="center" wrapText="1"/>
      <protection locked="0"/>
    </xf>
    <xf numFmtId="0" fontId="10" fillId="15" borderId="42" xfId="0" applyFont="1" applyFill="1" applyBorder="1" applyAlignment="1">
      <alignment horizontal="left" vertical="top" wrapText="1"/>
    </xf>
    <xf numFmtId="0" fontId="10" fillId="15" borderId="31" xfId="0" applyFont="1" applyFill="1" applyBorder="1" applyAlignment="1">
      <alignment horizontal="left" vertical="top" wrapText="1"/>
    </xf>
    <xf numFmtId="0" fontId="10" fillId="15" borderId="30" xfId="0" applyFont="1" applyFill="1" applyBorder="1" applyAlignment="1">
      <alignment horizontal="left" vertical="top" wrapText="1"/>
    </xf>
    <xf numFmtId="0" fontId="8" fillId="0" borderId="74" xfId="0" applyFont="1" applyBorder="1" applyAlignment="1" applyProtection="1">
      <alignment vertical="center" wrapText="1"/>
      <protection locked="0"/>
    </xf>
    <xf numFmtId="0" fontId="8" fillId="0" borderId="75" xfId="0" applyFont="1" applyBorder="1" applyAlignment="1" applyProtection="1">
      <alignment vertical="center" wrapText="1"/>
      <protection locked="0"/>
    </xf>
    <xf numFmtId="0" fontId="8" fillId="0" borderId="76" xfId="0" applyFont="1" applyBorder="1" applyAlignment="1" applyProtection="1">
      <alignment vertical="center" wrapText="1"/>
      <protection locked="0"/>
    </xf>
    <xf numFmtId="0" fontId="8" fillId="0" borderId="69" xfId="0" applyFont="1" applyBorder="1" applyAlignment="1" applyProtection="1">
      <alignment vertical="top" wrapText="1"/>
      <protection locked="0"/>
    </xf>
    <xf numFmtId="0" fontId="8" fillId="0" borderId="70" xfId="0" applyFont="1" applyBorder="1" applyAlignment="1" applyProtection="1">
      <alignment vertical="top" wrapText="1"/>
      <protection locked="0"/>
    </xf>
    <xf numFmtId="0" fontId="8" fillId="0" borderId="71" xfId="0" applyFont="1" applyBorder="1" applyAlignment="1" applyProtection="1">
      <alignment vertical="top" wrapText="1"/>
      <protection locked="0"/>
    </xf>
    <xf numFmtId="0" fontId="10" fillId="15" borderId="72" xfId="0" applyFont="1" applyFill="1" applyBorder="1" applyAlignment="1">
      <alignment horizontal="left" vertical="center"/>
    </xf>
    <xf numFmtId="0" fontId="10" fillId="15" borderId="0" xfId="0" applyFont="1" applyFill="1" applyAlignment="1">
      <alignment horizontal="left" vertical="center"/>
    </xf>
    <xf numFmtId="0" fontId="10" fillId="15" borderId="73" xfId="0" applyFont="1" applyFill="1" applyBorder="1" applyAlignment="1">
      <alignment horizontal="left" vertical="center"/>
    </xf>
    <xf numFmtId="0" fontId="8" fillId="0" borderId="72"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73" xfId="0" applyFont="1" applyBorder="1" applyAlignment="1" applyProtection="1">
      <alignment vertical="center" wrapText="1"/>
      <protection locked="0"/>
    </xf>
    <xf numFmtId="0" fontId="8" fillId="0" borderId="77" xfId="0" applyFont="1" applyBorder="1" applyAlignment="1" applyProtection="1">
      <alignment vertical="top" wrapText="1"/>
      <protection locked="0"/>
    </xf>
    <xf numFmtId="0" fontId="8" fillId="0" borderId="78" xfId="0" applyFont="1" applyBorder="1" applyAlignment="1" applyProtection="1">
      <alignment vertical="top" wrapText="1"/>
      <protection locked="0"/>
    </xf>
    <xf numFmtId="0" fontId="8" fillId="0" borderId="77" xfId="0" applyFont="1" applyBorder="1" applyAlignment="1" applyProtection="1">
      <alignment vertical="center" wrapText="1"/>
      <protection locked="0"/>
    </xf>
    <xf numFmtId="0" fontId="8" fillId="0" borderId="78" xfId="0" applyFont="1" applyBorder="1" applyAlignment="1" applyProtection="1">
      <alignment vertical="center" wrapText="1"/>
      <protection locked="0"/>
    </xf>
    <xf numFmtId="0" fontId="10" fillId="15" borderId="69" xfId="0" applyFont="1" applyFill="1" applyBorder="1" applyAlignment="1">
      <alignment horizontal="left" vertical="top"/>
    </xf>
    <xf numFmtId="0" fontId="10" fillId="15" borderId="70" xfId="0" applyFont="1" applyFill="1" applyBorder="1" applyAlignment="1">
      <alignment horizontal="left" vertical="top"/>
    </xf>
    <xf numFmtId="0" fontId="10" fillId="15" borderId="71" xfId="0" applyFont="1" applyFill="1" applyBorder="1" applyAlignment="1">
      <alignment horizontal="left" vertical="top"/>
    </xf>
    <xf numFmtId="0" fontId="10" fillId="15" borderId="64" xfId="0" applyFont="1" applyFill="1" applyBorder="1" applyAlignment="1">
      <alignment horizontal="left" vertical="center"/>
    </xf>
    <xf numFmtId="0" fontId="10" fillId="15" borderId="36" xfId="0" applyFont="1" applyFill="1" applyBorder="1" applyAlignment="1">
      <alignment horizontal="left" vertical="center"/>
    </xf>
    <xf numFmtId="0" fontId="10" fillId="15" borderId="32" xfId="0" applyFont="1" applyFill="1" applyBorder="1" applyAlignment="1">
      <alignment horizontal="left" vertical="center"/>
    </xf>
    <xf numFmtId="0" fontId="10" fillId="15" borderId="80" xfId="0" applyFont="1" applyFill="1" applyBorder="1" applyAlignment="1">
      <alignment horizontal="left" vertical="center" wrapText="1"/>
    </xf>
    <xf numFmtId="0" fontId="10" fillId="15" borderId="1" xfId="0" applyFont="1" applyFill="1" applyBorder="1" applyAlignment="1">
      <alignment horizontal="left" vertical="center" wrapText="1"/>
    </xf>
    <xf numFmtId="0" fontId="12" fillId="0" borderId="67" xfId="2" applyFont="1" applyBorder="1" applyAlignment="1" applyProtection="1">
      <alignment vertical="center" wrapText="1"/>
      <protection locked="0"/>
    </xf>
    <xf numFmtId="0" fontId="12" fillId="0" borderId="68" xfId="2" applyFont="1" applyBorder="1" applyAlignment="1" applyProtection="1">
      <alignment vertical="center" wrapText="1"/>
      <protection locked="0"/>
    </xf>
    <xf numFmtId="0" fontId="10" fillId="15" borderId="72" xfId="0" applyFont="1" applyFill="1" applyBorder="1" applyAlignment="1">
      <alignment horizontal="left" vertical="top" wrapText="1"/>
    </xf>
    <xf numFmtId="0" fontId="10" fillId="15" borderId="0" xfId="0" applyFont="1" applyFill="1" applyAlignment="1">
      <alignment horizontal="left" vertical="top" wrapText="1"/>
    </xf>
    <xf numFmtId="0" fontId="10" fillId="15" borderId="73" xfId="0" applyFont="1" applyFill="1" applyBorder="1" applyAlignment="1">
      <alignment horizontal="left" vertical="top" wrapText="1"/>
    </xf>
    <xf numFmtId="0" fontId="8" fillId="0" borderId="41"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10" fillId="15" borderId="62" xfId="0" applyFont="1" applyFill="1" applyBorder="1" applyAlignment="1">
      <alignment horizontal="center" vertical="center" wrapText="1"/>
    </xf>
    <xf numFmtId="0" fontId="10" fillId="15" borderId="63" xfId="0" applyFont="1" applyFill="1" applyBorder="1" applyAlignment="1">
      <alignment horizontal="center" vertical="center" wrapText="1"/>
    </xf>
    <xf numFmtId="0" fontId="10" fillId="15" borderId="29" xfId="0" applyFont="1" applyFill="1" applyBorder="1" applyAlignment="1">
      <alignment horizontal="center" vertical="center" wrapText="1"/>
    </xf>
    <xf numFmtId="0" fontId="10" fillId="15" borderId="72" xfId="0" applyFont="1" applyFill="1" applyBorder="1" applyAlignment="1">
      <alignment horizontal="center" vertical="center" wrapText="1"/>
    </xf>
    <xf numFmtId="0" fontId="10" fillId="15" borderId="0" xfId="0" applyFont="1" applyFill="1" applyAlignment="1">
      <alignment horizontal="center" vertical="center" wrapText="1"/>
    </xf>
    <xf numFmtId="0" fontId="10" fillId="15" borderId="73" xfId="0" applyFont="1" applyFill="1" applyBorder="1" applyAlignment="1">
      <alignment horizontal="center" vertical="center" wrapText="1"/>
    </xf>
    <xf numFmtId="0" fontId="10" fillId="15" borderId="42" xfId="0" applyFont="1" applyFill="1" applyBorder="1" applyAlignment="1">
      <alignment horizontal="center" vertical="center" wrapText="1"/>
    </xf>
    <xf numFmtId="0" fontId="10" fillId="15" borderId="31" xfId="0" applyFont="1" applyFill="1" applyBorder="1" applyAlignment="1">
      <alignment horizontal="center" vertical="center" wrapText="1"/>
    </xf>
    <xf numFmtId="0" fontId="10" fillId="15" borderId="30" xfId="0" applyFont="1" applyFill="1" applyBorder="1" applyAlignment="1">
      <alignment horizontal="center" vertical="center" wrapText="1"/>
    </xf>
    <xf numFmtId="0" fontId="10" fillId="15" borderId="41" xfId="0" applyFont="1" applyFill="1" applyBorder="1" applyAlignment="1">
      <alignment horizontal="center" vertical="center"/>
    </xf>
    <xf numFmtId="0" fontId="10" fillId="15" borderId="32" xfId="0" applyFont="1" applyFill="1" applyBorder="1" applyAlignment="1">
      <alignment horizontal="center" vertical="center"/>
    </xf>
    <xf numFmtId="164" fontId="10" fillId="12" borderId="41" xfId="0" applyNumberFormat="1" applyFont="1" applyFill="1" applyBorder="1" applyAlignment="1">
      <alignment horizontal="center" vertical="center"/>
    </xf>
    <xf numFmtId="164" fontId="10" fillId="12" borderId="32" xfId="0" applyNumberFormat="1" applyFont="1" applyFill="1" applyBorder="1" applyAlignment="1">
      <alignment horizontal="center" vertical="center"/>
    </xf>
    <xf numFmtId="0" fontId="10" fillId="15" borderId="64" xfId="0" applyFont="1" applyFill="1" applyBorder="1" applyAlignment="1">
      <alignment horizontal="left" vertical="center" wrapText="1"/>
    </xf>
    <xf numFmtId="0" fontId="10" fillId="15" borderId="36" xfId="0" applyFont="1" applyFill="1" applyBorder="1" applyAlignment="1">
      <alignment horizontal="left" vertical="center" wrapText="1"/>
    </xf>
    <xf numFmtId="0" fontId="10" fillId="15" borderId="32" xfId="0" applyFont="1" applyFill="1" applyBorder="1" applyAlignment="1">
      <alignment horizontal="left" vertical="center" wrapText="1"/>
    </xf>
    <xf numFmtId="0" fontId="10" fillId="15" borderId="41" xfId="0" applyFont="1" applyFill="1" applyBorder="1" applyAlignment="1">
      <alignment horizontal="center" vertical="center" wrapText="1"/>
    </xf>
    <xf numFmtId="0" fontId="10" fillId="15" borderId="36" xfId="0" applyFont="1" applyFill="1" applyBorder="1" applyAlignment="1">
      <alignment horizontal="center" vertical="center" wrapText="1"/>
    </xf>
    <xf numFmtId="0" fontId="10" fillId="15" borderId="32" xfId="0" applyFont="1" applyFill="1" applyBorder="1" applyAlignment="1">
      <alignment horizontal="center" vertical="center" wrapText="1"/>
    </xf>
    <xf numFmtId="0" fontId="10" fillId="15" borderId="41" xfId="0" applyFont="1" applyFill="1" applyBorder="1" applyAlignment="1">
      <alignment horizontal="left" vertical="center" wrapText="1"/>
    </xf>
    <xf numFmtId="0" fontId="9" fillId="15" borderId="64" xfId="0" applyFont="1" applyFill="1" applyBorder="1" applyAlignment="1">
      <alignment horizontal="left" vertical="center" wrapText="1"/>
    </xf>
    <xf numFmtId="0" fontId="9" fillId="15" borderId="36" xfId="0" applyFont="1" applyFill="1" applyBorder="1" applyAlignment="1">
      <alignment horizontal="left" vertical="center" wrapText="1"/>
    </xf>
    <xf numFmtId="0" fontId="9" fillId="15" borderId="32" xfId="0" applyFont="1" applyFill="1" applyBorder="1" applyAlignment="1">
      <alignment horizontal="left" vertical="center" wrapText="1"/>
    </xf>
    <xf numFmtId="0" fontId="8" fillId="12" borderId="1" xfId="0" applyFont="1" applyFill="1" applyBorder="1" applyAlignment="1">
      <alignment horizontal="left" vertical="center"/>
    </xf>
    <xf numFmtId="0" fontId="13" fillId="14" borderId="36" xfId="0" applyFont="1" applyFill="1" applyBorder="1" applyAlignment="1">
      <alignment horizontal="left" vertical="center"/>
    </xf>
    <xf numFmtId="0" fontId="13" fillId="14" borderId="32" xfId="0" applyFont="1" applyFill="1" applyBorder="1" applyAlignment="1">
      <alignment horizontal="left" vertical="center"/>
    </xf>
    <xf numFmtId="0" fontId="9" fillId="15" borderId="1" xfId="0" applyFont="1" applyFill="1" applyBorder="1" applyAlignment="1">
      <alignment horizontal="left" vertical="center" wrapText="1"/>
    </xf>
    <xf numFmtId="0" fontId="13" fillId="14" borderId="80" xfId="0" applyFont="1" applyFill="1" applyBorder="1" applyAlignment="1">
      <alignment horizontal="left" vertical="center"/>
    </xf>
    <xf numFmtId="0" fontId="13" fillId="14" borderId="1" xfId="0" applyFont="1" applyFill="1" applyBorder="1" applyAlignment="1">
      <alignment horizontal="left" vertical="center"/>
    </xf>
    <xf numFmtId="0" fontId="16" fillId="15" borderId="41" xfId="2" applyFont="1" applyFill="1" applyBorder="1" applyAlignment="1" applyProtection="1">
      <alignment horizontal="left" vertical="center" wrapText="1"/>
    </xf>
    <xf numFmtId="0" fontId="16" fillId="15" borderId="36" xfId="2" applyFont="1" applyFill="1" applyBorder="1" applyAlignment="1" applyProtection="1">
      <alignment horizontal="left" vertical="center" wrapText="1"/>
    </xf>
    <xf numFmtId="0" fontId="16" fillId="15" borderId="32" xfId="2" applyFont="1" applyFill="1" applyBorder="1" applyAlignment="1" applyProtection="1">
      <alignment horizontal="left" vertical="center" wrapText="1"/>
    </xf>
    <xf numFmtId="0" fontId="16" fillId="15" borderId="36" xfId="2" applyFont="1" applyFill="1" applyBorder="1" applyAlignment="1" applyProtection="1">
      <alignment horizontal="left" vertical="center"/>
    </xf>
    <xf numFmtId="0" fontId="16" fillId="15" borderId="32" xfId="2" applyFont="1" applyFill="1" applyBorder="1" applyAlignment="1" applyProtection="1">
      <alignment horizontal="left" vertical="center"/>
    </xf>
    <xf numFmtId="0" fontId="9" fillId="15" borderId="80" xfId="0" applyFont="1" applyFill="1" applyBorder="1" applyAlignment="1">
      <alignment horizontal="left" vertical="center" wrapText="1"/>
    </xf>
    <xf numFmtId="49" fontId="15" fillId="15" borderId="41" xfId="0" applyNumberFormat="1" applyFont="1" applyFill="1" applyBorder="1" applyAlignment="1">
      <alignment horizontal="left" vertical="center"/>
    </xf>
    <xf numFmtId="49" fontId="15" fillId="15" borderId="36" xfId="0" applyNumberFormat="1" applyFont="1" applyFill="1" applyBorder="1" applyAlignment="1">
      <alignment horizontal="left" vertical="center"/>
    </xf>
    <xf numFmtId="49" fontId="15" fillId="15" borderId="32" xfId="0" applyNumberFormat="1" applyFont="1" applyFill="1" applyBorder="1" applyAlignment="1">
      <alignment horizontal="left" vertical="center"/>
    </xf>
    <xf numFmtId="49" fontId="9" fillId="0" borderId="1" xfId="0" applyNumberFormat="1" applyFont="1" applyBorder="1" applyAlignment="1" applyProtection="1">
      <alignment horizontal="left" vertical="center" wrapText="1"/>
      <protection locked="0"/>
    </xf>
    <xf numFmtId="49" fontId="9" fillId="0" borderId="41" xfId="0" applyNumberFormat="1" applyFont="1" applyBorder="1" applyAlignment="1" applyProtection="1">
      <alignment horizontal="left" vertical="center" wrapText="1"/>
      <protection locked="0"/>
    </xf>
    <xf numFmtId="49" fontId="9" fillId="0" borderId="36" xfId="0" applyNumberFormat="1" applyFont="1" applyBorder="1" applyAlignment="1" applyProtection="1">
      <alignment horizontal="left" vertical="center" wrapText="1"/>
      <protection locked="0"/>
    </xf>
    <xf numFmtId="49" fontId="9" fillId="0" borderId="32" xfId="0" applyNumberFormat="1" applyFont="1" applyBorder="1" applyAlignment="1" applyProtection="1">
      <alignment horizontal="left" vertical="center" wrapText="1"/>
      <protection locked="0"/>
    </xf>
    <xf numFmtId="49" fontId="9" fillId="15" borderId="1" xfId="0" applyNumberFormat="1" applyFont="1" applyFill="1" applyBorder="1" applyAlignment="1">
      <alignment horizontal="left" vertical="center"/>
    </xf>
    <xf numFmtId="165" fontId="10" fillId="15" borderId="36" xfId="0" applyNumberFormat="1" applyFont="1" applyFill="1" applyBorder="1" applyAlignment="1">
      <alignment horizontal="center" vertical="center" wrapText="1"/>
    </xf>
    <xf numFmtId="165" fontId="10" fillId="15" borderId="32" xfId="0" applyNumberFormat="1" applyFont="1" applyFill="1" applyBorder="1" applyAlignment="1">
      <alignment horizontal="center" vertical="center" wrapText="1"/>
    </xf>
    <xf numFmtId="0" fontId="8" fillId="0" borderId="1" xfId="0" applyFont="1" applyBorder="1" applyAlignment="1" applyProtection="1">
      <alignment horizontal="left" vertical="center" wrapText="1"/>
      <protection locked="0"/>
    </xf>
    <xf numFmtId="49" fontId="9" fillId="0" borderId="72" xfId="0" applyNumberFormat="1" applyFont="1" applyBorder="1" applyAlignment="1" applyProtection="1">
      <alignment horizontal="left" vertical="center" wrapText="1"/>
      <protection locked="0"/>
    </xf>
    <xf numFmtId="49" fontId="9" fillId="0" borderId="0" xfId="0" applyNumberFormat="1" applyFont="1" applyAlignment="1" applyProtection="1">
      <alignment horizontal="left" vertical="center" wrapText="1"/>
      <protection locked="0"/>
    </xf>
    <xf numFmtId="49" fontId="9" fillId="0" borderId="73" xfId="0" applyNumberFormat="1" applyFont="1" applyBorder="1" applyAlignment="1" applyProtection="1">
      <alignment horizontal="left" vertical="center" wrapText="1"/>
      <protection locked="0"/>
    </xf>
    <xf numFmtId="0" fontId="8" fillId="0" borderId="91" xfId="0" applyFont="1" applyBorder="1" applyAlignment="1" applyProtection="1">
      <alignment horizontal="center" vertical="center" wrapText="1"/>
      <protection locked="0"/>
    </xf>
    <xf numFmtId="0" fontId="8" fillId="0" borderId="85"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166" fontId="8" fillId="12" borderId="81" xfId="0" applyNumberFormat="1" applyFont="1" applyFill="1" applyBorder="1" applyAlignment="1" applyProtection="1">
      <alignment horizontal="center" vertical="center" wrapText="1"/>
      <protection hidden="1"/>
    </xf>
    <xf numFmtId="166" fontId="8" fillId="12" borderId="28" xfId="0" applyNumberFormat="1" applyFont="1" applyFill="1" applyBorder="1" applyAlignment="1" applyProtection="1">
      <alignment horizontal="center" vertical="center" wrapText="1"/>
      <protection hidden="1"/>
    </xf>
    <xf numFmtId="166" fontId="8" fillId="12" borderId="43" xfId="0" applyNumberFormat="1" applyFont="1" applyFill="1" applyBorder="1" applyAlignment="1" applyProtection="1">
      <alignment horizontal="center" vertical="center" wrapText="1"/>
      <protection hidden="1"/>
    </xf>
    <xf numFmtId="0" fontId="17" fillId="15" borderId="2" xfId="0" applyFont="1" applyFill="1" applyBorder="1" applyAlignment="1">
      <alignment horizontal="left" vertical="center" wrapText="1"/>
    </xf>
    <xf numFmtId="0" fontId="17" fillId="15" borderId="3" xfId="0" applyFont="1" applyFill="1" applyBorder="1" applyAlignment="1">
      <alignment horizontal="left" vertical="center" wrapText="1"/>
    </xf>
    <xf numFmtId="0" fontId="17" fillId="15" borderId="5" xfId="0" applyFont="1" applyFill="1" applyBorder="1" applyAlignment="1">
      <alignment horizontal="left" vertical="center" wrapText="1"/>
    </xf>
    <xf numFmtId="0" fontId="18" fillId="23" borderId="91" xfId="0" applyFont="1" applyFill="1" applyBorder="1" applyAlignment="1">
      <alignment horizontal="center" vertical="center" wrapText="1"/>
    </xf>
    <xf numFmtId="0" fontId="18" fillId="23" borderId="85" xfId="0" applyFont="1" applyFill="1" applyBorder="1" applyAlignment="1">
      <alignment horizontal="center" vertical="center" wrapText="1"/>
    </xf>
    <xf numFmtId="0" fontId="18" fillId="23" borderId="28" xfId="0" applyFont="1" applyFill="1" applyBorder="1" applyAlignment="1">
      <alignment horizontal="center" vertical="center" wrapText="1"/>
    </xf>
    <xf numFmtId="0" fontId="18" fillId="23" borderId="43" xfId="0" applyFont="1" applyFill="1" applyBorder="1" applyAlignment="1">
      <alignment horizontal="center" vertical="center" wrapText="1"/>
    </xf>
    <xf numFmtId="166" fontId="18" fillId="23" borderId="81" xfId="0" applyNumberFormat="1" applyFont="1" applyFill="1" applyBorder="1" applyAlignment="1">
      <alignment horizontal="center" vertical="center" wrapText="1"/>
    </xf>
    <xf numFmtId="166" fontId="18" fillId="23" borderId="28" xfId="0" applyNumberFormat="1" applyFont="1" applyFill="1" applyBorder="1" applyAlignment="1">
      <alignment horizontal="center" vertical="center" wrapText="1"/>
    </xf>
    <xf numFmtId="166" fontId="18" fillId="23" borderId="43" xfId="0" applyNumberFormat="1" applyFont="1" applyFill="1" applyBorder="1" applyAlignment="1">
      <alignment horizontal="center" vertical="center" wrapText="1"/>
    </xf>
    <xf numFmtId="0" fontId="0" fillId="0" borderId="18" xfId="0" applyBorder="1" applyAlignment="1">
      <alignment vertical="center" wrapText="1"/>
    </xf>
    <xf numFmtId="0" fontId="0" fillId="0" borderId="12" xfId="0" applyBorder="1" applyAlignment="1">
      <alignment vertical="center" wrapText="1"/>
    </xf>
    <xf numFmtId="0" fontId="0" fillId="0" borderId="6" xfId="0" applyBorder="1" applyAlignment="1">
      <alignment vertical="center" wrapText="1"/>
    </xf>
    <xf numFmtId="0" fontId="0" fillId="0" borderId="15" xfId="0" applyBorder="1" applyAlignment="1">
      <alignment vertical="center" wrapText="1"/>
    </xf>
    <xf numFmtId="0" fontId="0" fillId="0" borderId="18" xfId="0" applyBorder="1" applyAlignment="1">
      <alignment horizontal="left" vertical="center" wrapText="1"/>
    </xf>
    <xf numFmtId="0" fontId="0" fillId="0" borderId="12" xfId="0" applyBorder="1" applyAlignment="1">
      <alignment horizontal="left" vertical="center" wrapText="1"/>
    </xf>
    <xf numFmtId="0" fontId="8" fillId="0" borderId="0" xfId="0" applyFont="1" applyAlignment="1" applyProtection="1">
      <alignment horizontal="left" vertical="center" wrapText="1"/>
      <protection locked="0"/>
    </xf>
  </cellXfs>
  <cellStyles count="4">
    <cellStyle name="Currency" xfId="1" builtinId="4"/>
    <cellStyle name="Hyperlink" xfId="2" builtinId="8"/>
    <cellStyle name="Normal" xfId="0" builtinId="0"/>
    <cellStyle name="Percent" xfId="3" builtinId="5"/>
  </cellStyles>
  <dxfs count="25">
    <dxf>
      <fill>
        <patternFill>
          <bgColor theme="8" tint="0.39994506668294322"/>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theme="8" tint="0.39994506668294322"/>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1743075</xdr:colOff>
      <xdr:row>1</xdr:row>
      <xdr:rowOff>76200</xdr:rowOff>
    </xdr:from>
    <xdr:to>
      <xdr:col>10</xdr:col>
      <xdr:colOff>66675</xdr:colOff>
      <xdr:row>5</xdr:row>
      <xdr:rowOff>69816</xdr:rowOff>
    </xdr:to>
    <xdr:pic>
      <xdr:nvPicPr>
        <xdr:cNvPr id="3" name="Picture 2">
          <a:extLst>
            <a:ext uri="{FF2B5EF4-FFF2-40B4-BE49-F238E27FC236}">
              <a16:creationId xmlns:a16="http://schemas.microsoft.com/office/drawing/2014/main" id="{708C0A02-0912-4D19-9BFC-123EC5403F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86425" y="247650"/>
          <a:ext cx="1162050" cy="8794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676275</xdr:colOff>
      <xdr:row>0</xdr:row>
      <xdr:rowOff>1</xdr:rowOff>
    </xdr:from>
    <xdr:to>
      <xdr:col>6</xdr:col>
      <xdr:colOff>703585</xdr:colOff>
      <xdr:row>3</xdr:row>
      <xdr:rowOff>97663</xdr:rowOff>
    </xdr:to>
    <xdr:pic>
      <xdr:nvPicPr>
        <xdr:cNvPr id="2" name="Picture 1">
          <a:extLst>
            <a:ext uri="{FF2B5EF4-FFF2-40B4-BE49-F238E27FC236}">
              <a16:creationId xmlns:a16="http://schemas.microsoft.com/office/drawing/2014/main" id="{91C773CE-69E9-4793-B46A-66949BD047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153025" y="1"/>
          <a:ext cx="1075060" cy="89776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Operations_/Shared%20Documents/Small%20Grants%20Fund/Small%20Grants%20Fund%20forms%20and%20tracking/Draft%20forms/Small%20Grants%202018%20-%2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mall Grants 2018-19"/>
      <sheetName val="Summary"/>
      <sheetName val="Forecas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Lists"/>
      <sheetName val="Forecasting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2">
          <cell r="A2" t="str">
            <v>Access &amp; recreation</v>
          </cell>
          <cell r="B2" t="str">
            <v>Arts</v>
          </cell>
          <cell r="C2" t="str">
            <v>Potential</v>
          </cell>
          <cell r="D2" t="str">
            <v>Derbyshire</v>
          </cell>
          <cell r="E2" t="str">
            <v>Sue Anderson</v>
          </cell>
          <cell r="F2" t="str">
            <v>No</v>
          </cell>
        </row>
        <row r="3">
          <cell r="A3" t="str">
            <v>Arts</v>
          </cell>
          <cell r="B3" t="str">
            <v>Biodiversity</v>
          </cell>
          <cell r="C3" t="str">
            <v>Received</v>
          </cell>
          <cell r="D3" t="str">
            <v>Leicestershire</v>
          </cell>
          <cell r="E3" t="str">
            <v>Richard Drakeley</v>
          </cell>
          <cell r="F3" t="str">
            <v>Yes</v>
          </cell>
        </row>
        <row r="4">
          <cell r="A4" t="str">
            <v>Biodiversity</v>
          </cell>
          <cell r="B4" t="str">
            <v>Environmental education</v>
          </cell>
          <cell r="C4" t="str">
            <v>Approved</v>
          </cell>
          <cell r="D4" t="str">
            <v>Staffordshire</v>
          </cell>
          <cell r="E4" t="str">
            <v>Sam Lattaway</v>
          </cell>
        </row>
        <row r="5">
          <cell r="A5" t="str">
            <v>Capital projects</v>
          </cell>
          <cell r="B5" t="str">
            <v>Economic development</v>
          </cell>
          <cell r="C5" t="str">
            <v>Paid</v>
          </cell>
          <cell r="D5" t="str">
            <v>Forest-wide</v>
          </cell>
          <cell r="E5" t="str">
            <v>Phil Metcalfe</v>
          </cell>
        </row>
        <row r="6">
          <cell r="A6" t="str">
            <v>Community engagement</v>
          </cell>
          <cell r="B6" t="str">
            <v>Health</v>
          </cell>
          <cell r="C6" t="str">
            <v>Withdrawn</v>
          </cell>
          <cell r="D6" t="str">
            <v>Black to Green area</v>
          </cell>
          <cell r="E6" t="str">
            <v>Dan Small</v>
          </cell>
        </row>
        <row r="7">
          <cell r="A7" t="str">
            <v>Education</v>
          </cell>
          <cell r="B7" t="str">
            <v>Landscape &amp; heritage</v>
          </cell>
          <cell r="D7" t="str">
            <v>Charnwood Forest</v>
          </cell>
        </row>
        <row r="8">
          <cell r="A8" t="str">
            <v>Green infrastrcture</v>
          </cell>
          <cell r="B8" t="str">
            <v>Recreation &amp; visitor experience</v>
          </cell>
        </row>
        <row r="9">
          <cell r="A9" t="str">
            <v>Historic heritage</v>
          </cell>
          <cell r="B9" t="str">
            <v>Urban tree planting</v>
          </cell>
        </row>
        <row r="10">
          <cell r="A10" t="str">
            <v>Landscape</v>
          </cell>
          <cell r="B10" t="str">
            <v>Volunteering</v>
          </cell>
        </row>
        <row r="11">
          <cell r="A11" t="str">
            <v>Tourism economy</v>
          </cell>
        </row>
        <row r="12">
          <cell r="A12" t="str">
            <v>Urban tree planting</v>
          </cell>
        </row>
        <row r="13">
          <cell r="A13" t="str">
            <v>Woodland economy</v>
          </cell>
        </row>
      </sheetData>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ationalforest.org/" TargetMode="External"/><Relationship Id="rId1" Type="http://schemas.openxmlformats.org/officeDocument/2006/relationships/hyperlink" Target="mailto:forestry@nationalforest.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nvironment.data.gov.uk/catchment-planning/OperationalCatchment/3303" TargetMode="External"/><Relationship Id="rId1" Type="http://schemas.openxmlformats.org/officeDocument/2006/relationships/hyperlink" Target="https://www.nationalforest.org/about/grant-opportunities/freewood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79998168889431442"/>
    <pageSetUpPr fitToPage="1"/>
  </sheetPr>
  <dimension ref="B1:O52"/>
  <sheetViews>
    <sheetView showGridLines="0" workbookViewId="0">
      <selection activeCell="P3" sqref="P3"/>
    </sheetView>
  </sheetViews>
  <sheetFormatPr defaultColWidth="9.140625" defaultRowHeight="12.75" x14ac:dyDescent="0.2"/>
  <cols>
    <col min="1" max="1" width="1.7109375" style="208" customWidth="1"/>
    <col min="2" max="2" width="2" style="208" customWidth="1"/>
    <col min="3" max="6" width="9.140625" style="208"/>
    <col min="7" max="8" width="9.42578125" style="208" customWidth="1"/>
    <col min="9" max="9" width="33.42578125" style="208" customWidth="1"/>
    <col min="10" max="10" width="9.140625" style="208"/>
    <col min="11" max="11" width="3" style="208" customWidth="1"/>
    <col min="12" max="12" width="9.140625" style="208"/>
    <col min="13" max="13" width="0" style="208" hidden="1" customWidth="1"/>
    <col min="14" max="14" width="13.85546875" style="208" hidden="1" customWidth="1"/>
    <col min="15" max="15" width="0" style="208" hidden="1" customWidth="1"/>
    <col min="16" max="16384" width="9.140625" style="208"/>
  </cols>
  <sheetData>
    <row r="1" spans="2:11" ht="13.5" thickBot="1" x14ac:dyDescent="0.25"/>
    <row r="2" spans="2:11" ht="13.5" thickTop="1" x14ac:dyDescent="0.2">
      <c r="B2" s="223"/>
      <c r="C2" s="224"/>
      <c r="D2" s="224"/>
      <c r="E2" s="224"/>
      <c r="F2" s="224"/>
      <c r="G2" s="224"/>
      <c r="H2" s="224"/>
      <c r="I2" s="224"/>
      <c r="J2" s="224"/>
      <c r="K2" s="225"/>
    </row>
    <row r="3" spans="2:11" ht="18.75" x14ac:dyDescent="0.3">
      <c r="B3" s="226"/>
      <c r="C3" s="239" t="s">
        <v>0</v>
      </c>
      <c r="K3" s="227"/>
    </row>
    <row r="4" spans="2:11" ht="18.75" x14ac:dyDescent="0.3">
      <c r="B4" s="226"/>
      <c r="C4" s="239" t="s">
        <v>1</v>
      </c>
      <c r="K4" s="227"/>
    </row>
    <row r="5" spans="2:11" ht="18.75" x14ac:dyDescent="0.3">
      <c r="B5" s="226"/>
      <c r="C5" s="239" t="s">
        <v>2</v>
      </c>
      <c r="K5" s="227"/>
    </row>
    <row r="6" spans="2:11" x14ac:dyDescent="0.2">
      <c r="B6" s="226"/>
      <c r="K6" s="227"/>
    </row>
    <row r="7" spans="2:11" ht="15.75" x14ac:dyDescent="0.25">
      <c r="B7" s="226"/>
      <c r="C7" s="386" t="s">
        <v>3</v>
      </c>
      <c r="D7" s="387"/>
      <c r="E7" s="387"/>
      <c r="F7" s="387"/>
      <c r="G7" s="387"/>
      <c r="H7" s="387"/>
      <c r="I7" s="387"/>
      <c r="J7" s="388"/>
      <c r="K7" s="227"/>
    </row>
    <row r="8" spans="2:11" s="95" customFormat="1" ht="15" x14ac:dyDescent="0.25">
      <c r="B8" s="228"/>
      <c r="C8" s="403" t="s">
        <v>4</v>
      </c>
      <c r="D8" s="403"/>
      <c r="E8" s="401" t="s">
        <v>1375</v>
      </c>
      <c r="F8" s="401"/>
      <c r="G8" s="401"/>
      <c r="H8" s="401"/>
      <c r="I8" s="401"/>
      <c r="J8" s="401"/>
      <c r="K8" s="229"/>
    </row>
    <row r="9" spans="2:11" s="95" customFormat="1" ht="15" x14ac:dyDescent="0.25">
      <c r="B9" s="228"/>
      <c r="C9" s="243"/>
      <c r="D9" s="233"/>
      <c r="E9" s="109"/>
      <c r="F9" s="109"/>
      <c r="G9" s="109"/>
      <c r="H9" s="109"/>
      <c r="I9" s="109"/>
      <c r="J9" s="109"/>
      <c r="K9" s="229"/>
    </row>
    <row r="10" spans="2:11" s="95" customFormat="1" ht="50.25" customHeight="1" x14ac:dyDescent="0.25">
      <c r="B10" s="228"/>
      <c r="C10" s="402" t="s">
        <v>5</v>
      </c>
      <c r="D10" s="402"/>
      <c r="E10" s="400" t="s">
        <v>1373</v>
      </c>
      <c r="F10" s="400"/>
      <c r="G10" s="400"/>
      <c r="H10" s="400"/>
      <c r="I10" s="400"/>
      <c r="J10" s="400"/>
      <c r="K10" s="229"/>
    </row>
    <row r="11" spans="2:11" s="95" customFormat="1" ht="15" x14ac:dyDescent="0.25">
      <c r="B11" s="228"/>
      <c r="C11" s="109"/>
      <c r="D11" s="109"/>
      <c r="E11" s="109"/>
      <c r="F11" s="109"/>
      <c r="G11" s="109"/>
      <c r="H11" s="109"/>
      <c r="I11" s="109"/>
      <c r="J11" s="109"/>
      <c r="K11" s="229"/>
    </row>
    <row r="12" spans="2:11" s="95" customFormat="1" ht="31.5" customHeight="1" x14ac:dyDescent="0.25">
      <c r="B12" s="228"/>
      <c r="C12" s="400" t="s">
        <v>1374</v>
      </c>
      <c r="D12" s="400"/>
      <c r="E12" s="400"/>
      <c r="F12" s="400"/>
      <c r="G12" s="400"/>
      <c r="H12" s="400"/>
      <c r="I12" s="400"/>
      <c r="J12" s="400"/>
      <c r="K12" s="229"/>
    </row>
    <row r="13" spans="2:11" ht="15.75" x14ac:dyDescent="0.25">
      <c r="B13" s="226"/>
      <c r="C13" s="386" t="s">
        <v>6</v>
      </c>
      <c r="D13" s="387"/>
      <c r="E13" s="387"/>
      <c r="F13" s="387"/>
      <c r="G13" s="387"/>
      <c r="H13" s="387"/>
      <c r="I13" s="387"/>
      <c r="J13" s="388"/>
      <c r="K13" s="227"/>
    </row>
    <row r="14" spans="2:11" x14ac:dyDescent="0.2">
      <c r="B14" s="226"/>
      <c r="K14" s="227"/>
    </row>
    <row r="15" spans="2:11" ht="15" x14ac:dyDescent="0.25">
      <c r="B15" s="226"/>
      <c r="C15" s="95" t="s">
        <v>7</v>
      </c>
      <c r="K15" s="227"/>
    </row>
    <row r="16" spans="2:11" x14ac:dyDescent="0.2">
      <c r="B16" s="226"/>
      <c r="K16" s="227"/>
    </row>
    <row r="17" spans="2:15" s="71" customFormat="1" ht="21" customHeight="1" x14ac:dyDescent="0.2">
      <c r="B17" s="230"/>
      <c r="C17" s="204" t="s">
        <v>8</v>
      </c>
      <c r="D17" s="217"/>
      <c r="E17" s="205"/>
      <c r="F17" s="393"/>
      <c r="G17" s="394"/>
      <c r="H17" s="394"/>
      <c r="I17" s="394"/>
      <c r="J17" s="395"/>
      <c r="K17" s="231"/>
    </row>
    <row r="18" spans="2:15" s="71" customFormat="1" ht="15" customHeight="1" x14ac:dyDescent="0.2">
      <c r="B18" s="232"/>
      <c r="D18" s="214"/>
      <c r="K18" s="231"/>
    </row>
    <row r="19" spans="2:15" s="71" customFormat="1" ht="21" customHeight="1" x14ac:dyDescent="0.2">
      <c r="B19" s="232"/>
      <c r="C19" s="204" t="s">
        <v>9</v>
      </c>
      <c r="D19" s="205"/>
      <c r="E19" s="205"/>
      <c r="F19" s="393"/>
      <c r="G19" s="394"/>
      <c r="H19" s="394"/>
      <c r="I19" s="394"/>
      <c r="J19" s="395"/>
      <c r="K19" s="231"/>
    </row>
    <row r="20" spans="2:15" s="71" customFormat="1" ht="15" customHeight="1" x14ac:dyDescent="0.2">
      <c r="B20" s="232"/>
      <c r="D20" s="214"/>
      <c r="K20" s="231"/>
    </row>
    <row r="21" spans="2:15" s="71" customFormat="1" ht="21" customHeight="1" x14ac:dyDescent="0.2">
      <c r="B21" s="232"/>
      <c r="C21" s="204" t="s">
        <v>10</v>
      </c>
      <c r="D21" s="205"/>
      <c r="E21" s="356"/>
      <c r="F21" s="382">
        <f ca="1">'Application Form'!F46</f>
        <v>0</v>
      </c>
      <c r="G21" s="339" t="s">
        <v>11</v>
      </c>
      <c r="K21" s="231"/>
    </row>
    <row r="22" spans="2:15" x14ac:dyDescent="0.2">
      <c r="B22" s="226"/>
      <c r="K22" s="227"/>
    </row>
    <row r="23" spans="2:15" ht="15.75" x14ac:dyDescent="0.25">
      <c r="B23" s="226"/>
      <c r="C23" s="386" t="s">
        <v>12</v>
      </c>
      <c r="D23" s="387"/>
      <c r="E23" s="387"/>
      <c r="F23" s="387"/>
      <c r="G23" s="387"/>
      <c r="H23" s="387"/>
      <c r="I23" s="387"/>
      <c r="J23" s="388"/>
      <c r="K23" s="227"/>
    </row>
    <row r="24" spans="2:15" x14ac:dyDescent="0.2">
      <c r="B24" s="226"/>
      <c r="K24" s="227"/>
    </row>
    <row r="25" spans="2:15" ht="21" customHeight="1" x14ac:dyDescent="0.25">
      <c r="B25" s="226"/>
      <c r="D25" s="351" t="s">
        <v>13</v>
      </c>
      <c r="E25" s="352"/>
      <c r="F25" s="352"/>
      <c r="G25" s="352"/>
      <c r="H25" s="353"/>
      <c r="I25" s="354">
        <f>Costs!G38</f>
        <v>1700</v>
      </c>
      <c r="K25" s="227"/>
      <c r="M25" s="209">
        <f>I25/I27</f>
        <v>1</v>
      </c>
      <c r="N25" s="210" t="e">
        <f ca="1">I25/F21</f>
        <v>#DIV/0!</v>
      </c>
      <c r="O25" s="208" t="s">
        <v>14</v>
      </c>
    </row>
    <row r="26" spans="2:15" ht="21" customHeight="1" x14ac:dyDescent="0.25">
      <c r="B26" s="226"/>
      <c r="D26" s="344" t="s">
        <v>15</v>
      </c>
      <c r="E26" s="345"/>
      <c r="F26" s="345"/>
      <c r="G26" s="345"/>
      <c r="H26" s="346"/>
      <c r="I26" s="347">
        <f>Costs!G39</f>
        <v>0</v>
      </c>
      <c r="K26" s="227"/>
      <c r="M26" s="209">
        <f>I26/I27</f>
        <v>0</v>
      </c>
      <c r="N26" s="210" t="e">
        <f ca="1">I26/F21</f>
        <v>#DIV/0!</v>
      </c>
      <c r="O26" s="208" t="s">
        <v>14</v>
      </c>
    </row>
    <row r="27" spans="2:15" ht="21" customHeight="1" x14ac:dyDescent="0.25">
      <c r="B27" s="226"/>
      <c r="D27" s="355" t="s">
        <v>16</v>
      </c>
      <c r="E27" s="348"/>
      <c r="F27" s="348"/>
      <c r="G27" s="348"/>
      <c r="H27" s="349"/>
      <c r="I27" s="350">
        <f>Costs!G41</f>
        <v>1700</v>
      </c>
      <c r="K27" s="227"/>
    </row>
    <row r="28" spans="2:15" ht="21" customHeight="1" x14ac:dyDescent="0.25">
      <c r="B28" s="226"/>
      <c r="D28" s="340" t="s">
        <v>17</v>
      </c>
      <c r="E28" s="341"/>
      <c r="F28" s="341"/>
      <c r="G28" s="341"/>
      <c r="H28" s="342"/>
      <c r="I28" s="343" t="str">
        <f ca="1">IF(F21=0,"Please enter site area above.",I27/F21)</f>
        <v>Please enter site area above.</v>
      </c>
      <c r="K28" s="227"/>
    </row>
    <row r="29" spans="2:15" x14ac:dyDescent="0.2">
      <c r="B29" s="226"/>
      <c r="I29" s="211"/>
      <c r="K29" s="227"/>
    </row>
    <row r="30" spans="2:15" x14ac:dyDescent="0.2">
      <c r="B30" s="226"/>
      <c r="D30" s="396" t="s">
        <v>18</v>
      </c>
      <c r="E30" s="396"/>
      <c r="F30" s="396"/>
      <c r="G30" s="396"/>
      <c r="H30" s="396"/>
      <c r="I30" s="396"/>
      <c r="K30" s="227"/>
    </row>
    <row r="31" spans="2:15" x14ac:dyDescent="0.2">
      <c r="B31" s="226"/>
      <c r="D31" s="396"/>
      <c r="E31" s="396"/>
      <c r="F31" s="396"/>
      <c r="G31" s="396"/>
      <c r="H31" s="396"/>
      <c r="I31" s="396"/>
      <c r="K31" s="227"/>
    </row>
    <row r="32" spans="2:15" x14ac:dyDescent="0.2">
      <c r="B32" s="226"/>
      <c r="I32" s="211"/>
      <c r="K32" s="227"/>
    </row>
    <row r="33" spans="2:11" ht="18.75" customHeight="1" x14ac:dyDescent="0.3">
      <c r="B33" s="226"/>
      <c r="C33" s="397" t="s">
        <v>19</v>
      </c>
      <c r="D33" s="398"/>
      <c r="E33" s="398"/>
      <c r="F33" s="398"/>
      <c r="G33" s="398"/>
      <c r="H33" s="398"/>
      <c r="I33" s="398"/>
      <c r="J33" s="399"/>
      <c r="K33" s="227"/>
    </row>
    <row r="34" spans="2:11" ht="12.75" customHeight="1" x14ac:dyDescent="0.3">
      <c r="B34" s="226"/>
      <c r="C34" s="220"/>
      <c r="D34" s="220"/>
      <c r="E34" s="220"/>
      <c r="F34" s="220"/>
      <c r="G34" s="220"/>
      <c r="H34" s="220"/>
      <c r="I34" s="220"/>
      <c r="J34" s="220"/>
      <c r="K34" s="227"/>
    </row>
    <row r="35" spans="2:11" ht="29.1" customHeight="1" x14ac:dyDescent="0.2">
      <c r="B35" s="226"/>
      <c r="D35" s="407" t="s">
        <v>20</v>
      </c>
      <c r="E35" s="408"/>
      <c r="F35" s="408"/>
      <c r="G35" s="408"/>
      <c r="H35" s="408"/>
      <c r="I35" s="409"/>
      <c r="K35" s="227"/>
    </row>
    <row r="36" spans="2:11" ht="29.1" customHeight="1" x14ac:dyDescent="0.2">
      <c r="B36" s="226"/>
      <c r="D36" s="389" t="s">
        <v>21</v>
      </c>
      <c r="E36" s="390"/>
      <c r="F36" s="391"/>
      <c r="G36" s="391"/>
      <c r="H36" s="391"/>
      <c r="I36" s="392"/>
      <c r="K36" s="227"/>
    </row>
    <row r="37" spans="2:11" ht="27.95" customHeight="1" x14ac:dyDescent="0.2">
      <c r="B37" s="226"/>
      <c r="C37" s="222"/>
      <c r="D37" s="416" t="s">
        <v>22</v>
      </c>
      <c r="E37" s="417"/>
      <c r="F37" s="410"/>
      <c r="G37" s="411"/>
      <c r="H37" s="411"/>
      <c r="I37" s="412"/>
      <c r="K37" s="227"/>
    </row>
    <row r="38" spans="2:11" ht="29.1" customHeight="1" x14ac:dyDescent="0.2">
      <c r="B38" s="226"/>
      <c r="C38" s="222"/>
      <c r="D38" s="418" t="s">
        <v>23</v>
      </c>
      <c r="E38" s="419"/>
      <c r="F38" s="413"/>
      <c r="G38" s="414"/>
      <c r="H38" s="414"/>
      <c r="I38" s="415"/>
      <c r="K38" s="227"/>
    </row>
    <row r="39" spans="2:11" ht="29.1" customHeight="1" x14ac:dyDescent="0.2">
      <c r="B39" s="226"/>
      <c r="D39" s="421" t="s">
        <v>24</v>
      </c>
      <c r="E39" s="422"/>
      <c r="F39" s="404"/>
      <c r="G39" s="405"/>
      <c r="H39" s="218"/>
      <c r="I39" s="219"/>
      <c r="K39" s="227"/>
    </row>
    <row r="40" spans="2:11" x14ac:dyDescent="0.2">
      <c r="B40" s="226"/>
      <c r="I40" s="211"/>
      <c r="K40" s="227"/>
    </row>
    <row r="41" spans="2:11" ht="117.75" customHeight="1" x14ac:dyDescent="0.2">
      <c r="B41" s="226"/>
      <c r="C41" s="420" t="s">
        <v>1369</v>
      </c>
      <c r="D41" s="420"/>
      <c r="E41" s="420"/>
      <c r="F41" s="420"/>
      <c r="G41" s="420"/>
      <c r="H41" s="420"/>
      <c r="I41" s="420"/>
      <c r="J41" s="420"/>
      <c r="K41" s="227"/>
    </row>
    <row r="42" spans="2:11" x14ac:dyDescent="0.2">
      <c r="B42" s="226"/>
      <c r="I42" s="211"/>
      <c r="K42" s="227"/>
    </row>
    <row r="43" spans="2:11" ht="15" x14ac:dyDescent="0.2">
      <c r="B43" s="226"/>
      <c r="C43" s="215" t="s">
        <v>27</v>
      </c>
      <c r="D43" s="71"/>
      <c r="E43" s="215" t="s">
        <v>0</v>
      </c>
      <c r="F43" s="71"/>
      <c r="G43" s="71"/>
      <c r="H43" s="71"/>
      <c r="I43" s="211"/>
      <c r="K43" s="227"/>
    </row>
    <row r="44" spans="2:11" s="212" customFormat="1" ht="15.75" x14ac:dyDescent="0.25">
      <c r="B44" s="234"/>
      <c r="C44" s="71"/>
      <c r="D44" s="71"/>
      <c r="E44" s="71" t="s">
        <v>25</v>
      </c>
      <c r="F44" s="71"/>
      <c r="G44" s="71"/>
      <c r="H44" s="71"/>
      <c r="I44" s="211"/>
      <c r="K44" s="235"/>
    </row>
    <row r="45" spans="2:11" ht="15" x14ac:dyDescent="0.2">
      <c r="B45" s="226"/>
      <c r="C45" s="71"/>
      <c r="D45" s="71"/>
      <c r="E45" s="71" t="s">
        <v>26</v>
      </c>
      <c r="F45" s="71"/>
      <c r="G45" s="71"/>
      <c r="H45" s="71"/>
      <c r="I45" s="211"/>
      <c r="K45" s="227"/>
    </row>
    <row r="46" spans="2:11" ht="15" x14ac:dyDescent="0.2">
      <c r="B46" s="226"/>
      <c r="C46" s="71"/>
      <c r="D46" s="71"/>
      <c r="E46" s="71" t="s">
        <v>28</v>
      </c>
      <c r="F46" s="71"/>
      <c r="G46" s="71"/>
      <c r="H46" s="71"/>
      <c r="I46" s="211"/>
      <c r="K46" s="227"/>
    </row>
    <row r="47" spans="2:11" ht="15" x14ac:dyDescent="0.2">
      <c r="B47" s="226"/>
      <c r="C47" s="71"/>
      <c r="D47" s="71"/>
      <c r="E47" s="406" t="s">
        <v>1370</v>
      </c>
      <c r="F47" s="406"/>
      <c r="G47" s="406"/>
      <c r="H47" s="406"/>
      <c r="I47" s="211"/>
      <c r="K47" s="227"/>
    </row>
    <row r="48" spans="2:11" ht="15" x14ac:dyDescent="0.2">
      <c r="B48" s="226"/>
      <c r="C48" s="71"/>
      <c r="D48" s="71"/>
      <c r="E48" s="406" t="s">
        <v>29</v>
      </c>
      <c r="F48" s="406"/>
      <c r="G48" s="406"/>
      <c r="H48" s="406"/>
      <c r="I48" s="211"/>
      <c r="K48" s="227"/>
    </row>
    <row r="49" spans="2:11" ht="15" x14ac:dyDescent="0.2">
      <c r="B49" s="226"/>
      <c r="C49" s="71"/>
      <c r="D49" s="71"/>
      <c r="E49" s="80" t="s">
        <v>1371</v>
      </c>
      <c r="F49" s="71"/>
      <c r="G49" s="71"/>
      <c r="H49" s="71"/>
      <c r="I49" s="211"/>
      <c r="K49" s="227"/>
    </row>
    <row r="50" spans="2:11" ht="15" x14ac:dyDescent="0.2">
      <c r="B50" s="226"/>
      <c r="C50" s="71"/>
      <c r="D50" s="71"/>
      <c r="E50" s="71" t="s">
        <v>1372</v>
      </c>
      <c r="F50" s="71"/>
      <c r="G50" s="71"/>
      <c r="H50" s="71"/>
      <c r="I50" s="211"/>
      <c r="K50" s="227"/>
    </row>
    <row r="51" spans="2:11" ht="13.5" thickBot="1" x14ac:dyDescent="0.25">
      <c r="B51" s="236"/>
      <c r="C51" s="237"/>
      <c r="D51" s="237"/>
      <c r="E51" s="237"/>
      <c r="F51" s="237"/>
      <c r="G51" s="237"/>
      <c r="H51" s="237"/>
      <c r="I51" s="237"/>
      <c r="J51" s="237"/>
      <c r="K51" s="238"/>
    </row>
    <row r="52" spans="2:11" ht="13.5" thickTop="1" x14ac:dyDescent="0.2"/>
  </sheetData>
  <sheetProtection algorithmName="SHA-512" hashValue="hj2ps/sPZxawEyN8QLqt0XhAYWYwRJj3ASQn/2Chz8tKtg5xOB8YhIi8fP47qsDFuMcVi5l542IkSIt5BWh4Eg==" saltValue="5IJjcHocBn0uVlnpUn34dg==" spinCount="100000" sheet="1"/>
  <mergeCells count="24">
    <mergeCell ref="F39:G39"/>
    <mergeCell ref="E48:H48"/>
    <mergeCell ref="E47:H47"/>
    <mergeCell ref="D35:I35"/>
    <mergeCell ref="F37:I37"/>
    <mergeCell ref="F38:I38"/>
    <mergeCell ref="D37:E37"/>
    <mergeCell ref="D38:E38"/>
    <mergeCell ref="C41:J41"/>
    <mergeCell ref="D39:E39"/>
    <mergeCell ref="C7:J7"/>
    <mergeCell ref="C23:J23"/>
    <mergeCell ref="C13:J13"/>
    <mergeCell ref="D36:E36"/>
    <mergeCell ref="F36:I36"/>
    <mergeCell ref="F17:J17"/>
    <mergeCell ref="F19:J19"/>
    <mergeCell ref="D30:I31"/>
    <mergeCell ref="C33:J33"/>
    <mergeCell ref="C12:J12"/>
    <mergeCell ref="E10:J10"/>
    <mergeCell ref="E8:J8"/>
    <mergeCell ref="C10:D10"/>
    <mergeCell ref="C8:D8"/>
  </mergeCells>
  <phoneticPr fontId="0" type="noConversion"/>
  <hyperlinks>
    <hyperlink ref="E47" r:id="rId1" xr:uid="{CBE4AD58-DDC8-4835-9CA1-3C16B1FA53CF}"/>
    <hyperlink ref="E48" r:id="rId2" xr:uid="{F52D684B-37E6-486D-8883-B3DA4D755BF3}"/>
  </hyperlinks>
  <printOptions horizontalCentered="1"/>
  <pageMargins left="0.55118110236220474" right="0.55118110236220474" top="0.78740157480314965" bottom="0.78740157480314965" header="0.51181102362204722" footer="0.51181102362204722"/>
  <pageSetup paperSize="9" scale="90" fitToHeight="2"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A1098-46EB-4946-9BB1-4CD60318949F}">
  <sheetPr>
    <tabColor rgb="FF7030A0"/>
  </sheetPr>
  <dimension ref="A1:J86"/>
  <sheetViews>
    <sheetView showGridLines="0" topLeftCell="A44" zoomScaleNormal="100" workbookViewId="0">
      <selection activeCell="I59" sqref="I59"/>
    </sheetView>
  </sheetViews>
  <sheetFormatPr defaultColWidth="9.28515625" defaultRowHeight="15" x14ac:dyDescent="0.25"/>
  <cols>
    <col min="1" max="1" width="4.5703125" style="105" customWidth="1"/>
    <col min="2" max="2" width="12.85546875" style="95" customWidth="1"/>
    <col min="3" max="3" width="18.28515625" style="95" customWidth="1"/>
    <col min="4" max="6" width="15.7109375" style="95" customWidth="1"/>
    <col min="7" max="7" width="17" style="95" customWidth="1"/>
    <col min="8" max="8" width="18.28515625" style="95" customWidth="1"/>
    <col min="9" max="16384" width="9.28515625" style="95"/>
  </cols>
  <sheetData>
    <row r="1" spans="1:7" s="71" customFormat="1" ht="21.4" customHeight="1" x14ac:dyDescent="0.2">
      <c r="A1" s="69"/>
      <c r="B1" s="357" t="s">
        <v>30</v>
      </c>
      <c r="C1" s="358"/>
      <c r="D1" s="70"/>
      <c r="E1" s="70"/>
    </row>
    <row r="2" spans="1:7" s="71" customFormat="1" ht="21.4" customHeight="1" x14ac:dyDescent="0.2">
      <c r="A2" s="69"/>
      <c r="B2" s="357" t="s">
        <v>1385</v>
      </c>
      <c r="C2" s="358"/>
      <c r="D2" s="70"/>
      <c r="E2" s="70"/>
    </row>
    <row r="3" spans="1:7" s="71" customFormat="1" ht="21.4" customHeight="1" x14ac:dyDescent="0.2">
      <c r="A3" s="69"/>
      <c r="B3" s="357" t="s">
        <v>31</v>
      </c>
      <c r="C3" s="358"/>
      <c r="D3" s="70"/>
      <c r="E3" s="70"/>
    </row>
    <row r="4" spans="1:7" s="71" customFormat="1" ht="21.4" customHeight="1" thickBot="1" x14ac:dyDescent="0.25">
      <c r="A4" s="69"/>
    </row>
    <row r="5" spans="1:7" s="71" customFormat="1" ht="21.4" customHeight="1" thickBot="1" x14ac:dyDescent="0.25">
      <c r="A5" s="423" t="s">
        <v>32</v>
      </c>
      <c r="B5" s="424"/>
      <c r="C5" s="424"/>
      <c r="D5" s="425"/>
      <c r="E5" s="426" t="s">
        <v>33</v>
      </c>
      <c r="F5" s="427"/>
      <c r="G5" s="428"/>
    </row>
    <row r="6" spans="1:7" s="71" customFormat="1" ht="21.4" customHeight="1" x14ac:dyDescent="0.2">
      <c r="A6" s="72" t="s">
        <v>34</v>
      </c>
      <c r="B6" s="73"/>
      <c r="C6" s="429"/>
      <c r="D6" s="430"/>
      <c r="E6" s="74" t="s">
        <v>35</v>
      </c>
      <c r="F6" s="431"/>
      <c r="G6" s="432"/>
    </row>
    <row r="7" spans="1:7" s="71" customFormat="1" ht="21.4" customHeight="1" x14ac:dyDescent="0.2">
      <c r="A7" s="72" t="s">
        <v>1388</v>
      </c>
      <c r="B7" s="73"/>
      <c r="C7" s="429"/>
      <c r="D7" s="430"/>
      <c r="E7" s="75" t="s">
        <v>36</v>
      </c>
      <c r="F7" s="433"/>
      <c r="G7" s="434"/>
    </row>
    <row r="8" spans="1:7" s="71" customFormat="1" ht="21.4" customHeight="1" thickBot="1" x14ac:dyDescent="0.25">
      <c r="A8" s="72" t="s">
        <v>37</v>
      </c>
      <c r="B8" s="73"/>
      <c r="C8" s="429"/>
      <c r="D8" s="430"/>
      <c r="E8" s="76" t="s">
        <v>38</v>
      </c>
      <c r="F8" s="453"/>
      <c r="G8" s="454"/>
    </row>
    <row r="9" spans="1:7" s="71" customFormat="1" ht="21.4" customHeight="1" thickBot="1" x14ac:dyDescent="0.25">
      <c r="A9" s="77" t="s">
        <v>39</v>
      </c>
      <c r="B9" s="78"/>
      <c r="C9" s="455"/>
      <c r="D9" s="456"/>
      <c r="E9" s="79"/>
      <c r="F9" s="80"/>
      <c r="G9" s="80"/>
    </row>
    <row r="10" spans="1:7" s="71" customFormat="1" ht="21.4" customHeight="1" x14ac:dyDescent="0.2">
      <c r="A10" s="69"/>
      <c r="B10" s="79"/>
      <c r="C10" s="79"/>
      <c r="E10" s="79"/>
      <c r="F10" s="80"/>
      <c r="G10" s="80"/>
    </row>
    <row r="11" spans="1:7" s="71" customFormat="1" ht="44.25" customHeight="1" x14ac:dyDescent="0.2">
      <c r="A11" s="457" t="s">
        <v>40</v>
      </c>
      <c r="B11" s="458"/>
      <c r="C11" s="458"/>
      <c r="D11" s="458"/>
      <c r="E11" s="458"/>
      <c r="F11" s="458"/>
      <c r="G11" s="459"/>
    </row>
    <row r="12" spans="1:7" s="71" customFormat="1" x14ac:dyDescent="0.2">
      <c r="A12" s="460" t="s">
        <v>41</v>
      </c>
      <c r="B12" s="461"/>
      <c r="C12" s="461"/>
      <c r="D12" s="461"/>
      <c r="E12" s="461"/>
      <c r="F12" s="461"/>
      <c r="G12" s="462"/>
    </row>
    <row r="13" spans="1:7" s="71" customFormat="1" x14ac:dyDescent="0.2">
      <c r="A13" s="81"/>
      <c r="B13" s="81"/>
      <c r="C13" s="81"/>
      <c r="D13" s="81"/>
      <c r="E13" s="81"/>
      <c r="F13" s="81"/>
      <c r="G13" s="81"/>
    </row>
    <row r="14" spans="1:7" s="86" customFormat="1" ht="28.35" customHeight="1" x14ac:dyDescent="0.2">
      <c r="A14" s="82" t="s">
        <v>42</v>
      </c>
      <c r="B14" s="83" t="s">
        <v>43</v>
      </c>
      <c r="C14" s="84"/>
      <c r="D14" s="84"/>
      <c r="E14" s="84"/>
      <c r="F14" s="84"/>
      <c r="G14" s="85"/>
    </row>
    <row r="15" spans="1:7" s="71" customFormat="1" ht="28.35" customHeight="1" x14ac:dyDescent="0.2">
      <c r="A15" s="87" t="s">
        <v>44</v>
      </c>
      <c r="B15" s="463" t="s">
        <v>45</v>
      </c>
      <c r="C15" s="464"/>
      <c r="D15" s="464"/>
      <c r="E15" s="464"/>
      <c r="F15" s="464"/>
      <c r="G15" s="465"/>
    </row>
    <row r="16" spans="1:7" s="71" customFormat="1" ht="21.4" customHeight="1" x14ac:dyDescent="0.2">
      <c r="A16" s="435" t="s">
        <v>46</v>
      </c>
      <c r="B16" s="436"/>
      <c r="C16" s="437"/>
      <c r="D16" s="438"/>
      <c r="E16" s="439"/>
      <c r="F16" s="439"/>
      <c r="G16" s="440"/>
    </row>
    <row r="17" spans="1:7" s="71" customFormat="1" ht="21.4" customHeight="1" x14ac:dyDescent="0.2">
      <c r="A17" s="441" t="s">
        <v>47</v>
      </c>
      <c r="B17" s="442"/>
      <c r="C17" s="443"/>
      <c r="D17" s="444"/>
      <c r="E17" s="445"/>
      <c r="F17" s="445"/>
      <c r="G17" s="446"/>
    </row>
    <row r="18" spans="1:7" s="71" customFormat="1" ht="42.6" customHeight="1" x14ac:dyDescent="0.2">
      <c r="A18" s="447" t="s">
        <v>48</v>
      </c>
      <c r="B18" s="448"/>
      <c r="C18" s="449"/>
      <c r="D18" s="450"/>
      <c r="E18" s="451"/>
      <c r="F18" s="451"/>
      <c r="G18" s="452"/>
    </row>
    <row r="19" spans="1:7" s="71" customFormat="1" ht="21" customHeight="1" x14ac:dyDescent="0.2">
      <c r="A19" s="441" t="s">
        <v>49</v>
      </c>
      <c r="B19" s="442"/>
      <c r="C19" s="443"/>
      <c r="D19" s="478"/>
      <c r="E19" s="479"/>
      <c r="F19" s="479"/>
      <c r="G19" s="480"/>
    </row>
    <row r="20" spans="1:7" s="71" customFormat="1" ht="21" customHeight="1" x14ac:dyDescent="0.2">
      <c r="A20" s="90" t="s">
        <v>50</v>
      </c>
      <c r="B20" s="88"/>
      <c r="C20" s="89"/>
      <c r="D20" s="444"/>
      <c r="E20" s="445"/>
      <c r="F20" s="445"/>
      <c r="G20" s="446"/>
    </row>
    <row r="21" spans="1:7" s="71" customFormat="1" ht="21.4" customHeight="1" x14ac:dyDescent="0.2">
      <c r="A21" s="481" t="s">
        <v>51</v>
      </c>
      <c r="B21" s="482"/>
      <c r="C21" s="483"/>
      <c r="D21" s="484"/>
      <c r="E21" s="485"/>
      <c r="F21" s="485"/>
      <c r="G21" s="486"/>
    </row>
    <row r="22" spans="1:7" s="71" customFormat="1" ht="21.4" customHeight="1" x14ac:dyDescent="0.2">
      <c r="A22" s="466" t="s">
        <v>52</v>
      </c>
      <c r="B22" s="467"/>
      <c r="C22" s="468"/>
      <c r="D22" s="444"/>
      <c r="E22" s="445"/>
      <c r="F22" s="445"/>
      <c r="G22" s="446"/>
    </row>
    <row r="23" spans="1:7" s="71" customFormat="1" ht="21.4" customHeight="1" x14ac:dyDescent="0.2">
      <c r="A23" s="466" t="s">
        <v>53</v>
      </c>
      <c r="B23" s="467"/>
      <c r="C23" s="468"/>
      <c r="D23" s="469"/>
      <c r="E23" s="470"/>
      <c r="F23" s="470"/>
      <c r="G23" s="471"/>
    </row>
    <row r="24" spans="1:7" s="71" customFormat="1" ht="21.4" customHeight="1" x14ac:dyDescent="0.2">
      <c r="A24" s="466" t="s">
        <v>54</v>
      </c>
      <c r="B24" s="467"/>
      <c r="C24" s="468"/>
      <c r="D24" s="444"/>
      <c r="E24" s="445"/>
      <c r="F24" s="445"/>
      <c r="G24" s="446"/>
    </row>
    <row r="25" spans="1:7" s="71" customFormat="1" ht="42" customHeight="1" x14ac:dyDescent="0.2">
      <c r="A25" s="472" t="s">
        <v>55</v>
      </c>
      <c r="B25" s="473"/>
      <c r="C25" s="474"/>
      <c r="D25" s="475"/>
      <c r="E25" s="476"/>
      <c r="F25" s="476"/>
      <c r="G25" s="477"/>
    </row>
    <row r="26" spans="1:7" s="71" customFormat="1" ht="28.35" customHeight="1" x14ac:dyDescent="0.2">
      <c r="A26" s="87" t="s">
        <v>56</v>
      </c>
      <c r="B26" s="463" t="s">
        <v>57</v>
      </c>
      <c r="C26" s="464"/>
      <c r="D26" s="464"/>
      <c r="E26" s="464"/>
      <c r="F26" s="464"/>
      <c r="G26" s="465"/>
    </row>
    <row r="27" spans="1:7" s="71" customFormat="1" ht="21.4" customHeight="1" x14ac:dyDescent="0.2">
      <c r="A27" s="435" t="s">
        <v>46</v>
      </c>
      <c r="B27" s="436"/>
      <c r="C27" s="437"/>
      <c r="D27" s="485"/>
      <c r="E27" s="485"/>
      <c r="F27" s="485"/>
      <c r="G27" s="486"/>
    </row>
    <row r="28" spans="1:7" s="71" customFormat="1" ht="21.4" customHeight="1" x14ac:dyDescent="0.2">
      <c r="A28" s="466" t="s">
        <v>58</v>
      </c>
      <c r="B28" s="467"/>
      <c r="C28" s="468"/>
      <c r="D28" s="489"/>
      <c r="E28" s="489"/>
      <c r="F28" s="489"/>
      <c r="G28" s="490"/>
    </row>
    <row r="29" spans="1:7" s="71" customFormat="1" ht="42.6" customHeight="1" x14ac:dyDescent="0.2">
      <c r="A29" s="491" t="s">
        <v>48</v>
      </c>
      <c r="B29" s="492"/>
      <c r="C29" s="493"/>
      <c r="D29" s="487"/>
      <c r="E29" s="487"/>
      <c r="F29" s="487"/>
      <c r="G29" s="488"/>
    </row>
    <row r="30" spans="1:7" s="71" customFormat="1" ht="21" customHeight="1" x14ac:dyDescent="0.2">
      <c r="A30" s="466" t="s">
        <v>49</v>
      </c>
      <c r="B30" s="467"/>
      <c r="C30" s="468"/>
      <c r="D30" s="487"/>
      <c r="E30" s="487"/>
      <c r="F30" s="487"/>
      <c r="G30" s="488"/>
    </row>
    <row r="31" spans="1:7" s="71" customFormat="1" ht="21.4" customHeight="1" x14ac:dyDescent="0.2">
      <c r="A31" s="466" t="s">
        <v>51</v>
      </c>
      <c r="B31" s="467"/>
      <c r="C31" s="468"/>
      <c r="D31" s="445"/>
      <c r="E31" s="445"/>
      <c r="F31" s="445"/>
      <c r="G31" s="446"/>
    </row>
    <row r="32" spans="1:7" s="71" customFormat="1" ht="21.4" customHeight="1" x14ac:dyDescent="0.2">
      <c r="A32" s="466" t="s">
        <v>52</v>
      </c>
      <c r="B32" s="467"/>
      <c r="C32" s="468"/>
      <c r="D32" s="445"/>
      <c r="E32" s="445"/>
      <c r="F32" s="445"/>
      <c r="G32" s="446"/>
    </row>
    <row r="33" spans="1:10" s="71" customFormat="1" ht="21.4" customHeight="1" x14ac:dyDescent="0.2">
      <c r="A33" s="466" t="s">
        <v>53</v>
      </c>
      <c r="B33" s="467"/>
      <c r="C33" s="468"/>
      <c r="D33" s="499"/>
      <c r="E33" s="499"/>
      <c r="F33" s="499"/>
      <c r="G33" s="500"/>
    </row>
    <row r="34" spans="1:10" s="71" customFormat="1" ht="21.4" customHeight="1" x14ac:dyDescent="0.2">
      <c r="A34" s="466" t="s">
        <v>54</v>
      </c>
      <c r="B34" s="467"/>
      <c r="C34" s="468"/>
      <c r="D34" s="485"/>
      <c r="E34" s="485"/>
      <c r="F34" s="485"/>
      <c r="G34" s="486"/>
    </row>
    <row r="35" spans="1:10" s="71" customFormat="1" ht="42" customHeight="1" x14ac:dyDescent="0.2">
      <c r="A35" s="501" t="s">
        <v>55</v>
      </c>
      <c r="B35" s="502"/>
      <c r="C35" s="503"/>
      <c r="D35" s="499"/>
      <c r="E35" s="499"/>
      <c r="F35" s="499"/>
      <c r="G35" s="500"/>
    </row>
    <row r="36" spans="1:10" s="86" customFormat="1" ht="28.35" customHeight="1" x14ac:dyDescent="0.2">
      <c r="A36" s="91" t="s">
        <v>59</v>
      </c>
      <c r="B36" s="92" t="s">
        <v>60</v>
      </c>
      <c r="C36" s="93"/>
      <c r="D36" s="84"/>
      <c r="E36" s="84"/>
      <c r="F36" s="84"/>
      <c r="G36" s="85"/>
    </row>
    <row r="37" spans="1:10" s="71" customFormat="1" ht="28.35" customHeight="1" x14ac:dyDescent="0.2">
      <c r="A37" s="94" t="s">
        <v>61</v>
      </c>
      <c r="B37" s="494" t="s">
        <v>62</v>
      </c>
      <c r="C37" s="495"/>
      <c r="D37" s="495"/>
      <c r="E37" s="495"/>
      <c r="F37" s="495"/>
      <c r="G37" s="496"/>
    </row>
    <row r="38" spans="1:10" s="71" customFormat="1" ht="36.75" customHeight="1" x14ac:dyDescent="0.2">
      <c r="A38" s="94" t="s">
        <v>63</v>
      </c>
      <c r="B38" s="497" t="s">
        <v>64</v>
      </c>
      <c r="C38" s="498"/>
      <c r="D38" s="504"/>
      <c r="E38" s="505"/>
      <c r="F38" s="505"/>
      <c r="G38" s="506"/>
    </row>
    <row r="39" spans="1:10" s="71" customFormat="1" ht="60" customHeight="1" x14ac:dyDescent="0.2">
      <c r="A39" s="94" t="s">
        <v>65</v>
      </c>
      <c r="B39" s="520" t="s">
        <v>66</v>
      </c>
      <c r="C39" s="521"/>
      <c r="D39" s="521"/>
      <c r="E39" s="521"/>
      <c r="F39" s="521"/>
      <c r="G39" s="522"/>
    </row>
    <row r="40" spans="1:10" s="71" customFormat="1" ht="21" customHeight="1" x14ac:dyDescent="0.2">
      <c r="A40" s="523" t="s">
        <v>67</v>
      </c>
      <c r="B40" s="524"/>
      <c r="C40" s="524"/>
      <c r="D40" s="524"/>
      <c r="E40" s="525"/>
      <c r="F40" s="523" t="s">
        <v>68</v>
      </c>
      <c r="G40" s="525"/>
    </row>
    <row r="41" spans="1:10" s="71" customFormat="1" ht="21.75" customHeight="1" x14ac:dyDescent="0.2">
      <c r="A41" s="507" t="s">
        <v>69</v>
      </c>
      <c r="B41" s="508"/>
      <c r="C41" s="509"/>
      <c r="D41" s="516" t="s">
        <v>70</v>
      </c>
      <c r="E41" s="517"/>
      <c r="F41" s="518">
        <f ca="1">SUMIF('Annex 1'!$E$9:$I$48,'Application Form'!D41,'Annex 1'!$I$9:$I$48)</f>
        <v>0</v>
      </c>
      <c r="G41" s="519"/>
    </row>
    <row r="42" spans="1:10" s="71" customFormat="1" ht="21.75" customHeight="1" x14ac:dyDescent="0.2">
      <c r="A42" s="510"/>
      <c r="B42" s="511"/>
      <c r="C42" s="512"/>
      <c r="D42" s="516" t="s">
        <v>71</v>
      </c>
      <c r="E42" s="517"/>
      <c r="F42" s="518">
        <f ca="1">SUMIF('Annex 1'!$E$9:$I$48,'Application Form'!D42,'Annex 1'!$I$9:$I$48)</f>
        <v>0</v>
      </c>
      <c r="G42" s="519"/>
    </row>
    <row r="43" spans="1:10" ht="21.75" customHeight="1" x14ac:dyDescent="0.25">
      <c r="A43" s="513"/>
      <c r="B43" s="514"/>
      <c r="C43" s="515"/>
      <c r="D43" s="516" t="s">
        <v>72</v>
      </c>
      <c r="E43" s="517"/>
      <c r="F43" s="518">
        <f ca="1">SUMIF('Annex 1'!$E$9:$I$48,'Application Form'!D43,'Annex 1'!$I$9:$I$48)</f>
        <v>0</v>
      </c>
      <c r="G43" s="519"/>
      <c r="H43" s="71"/>
      <c r="J43" s="71"/>
    </row>
    <row r="44" spans="1:10" ht="21.75" customHeight="1" x14ac:dyDescent="0.25">
      <c r="A44" s="523" t="s">
        <v>73</v>
      </c>
      <c r="B44" s="524"/>
      <c r="C44" s="524"/>
      <c r="D44" s="524"/>
      <c r="E44" s="525"/>
      <c r="F44" s="518">
        <f ca="1">SUMIF('Annex 1'!$E$9:$I$48,'Application Form'!A44,'Annex 1'!$I$9:$I$48)</f>
        <v>0</v>
      </c>
      <c r="G44" s="519"/>
      <c r="H44" s="71"/>
      <c r="J44" s="71"/>
    </row>
    <row r="45" spans="1:10" ht="21.75" customHeight="1" x14ac:dyDescent="0.25">
      <c r="A45" s="523" t="s">
        <v>74</v>
      </c>
      <c r="B45" s="524"/>
      <c r="C45" s="524"/>
      <c r="D45" s="524"/>
      <c r="E45" s="525"/>
      <c r="F45" s="518">
        <f>SUM('Annex 1'!C58:C92)</f>
        <v>0</v>
      </c>
      <c r="G45" s="519"/>
      <c r="H45" s="71"/>
    </row>
    <row r="46" spans="1:10" ht="21.75" customHeight="1" x14ac:dyDescent="0.25">
      <c r="A46" s="526" t="s">
        <v>75</v>
      </c>
      <c r="B46" s="521"/>
      <c r="C46" s="521"/>
      <c r="D46" s="521"/>
      <c r="E46" s="522"/>
      <c r="F46" s="175">
        <f ca="1">SUM(F41:G45)</f>
        <v>0</v>
      </c>
      <c r="G46" s="96" t="s">
        <v>76</v>
      </c>
    </row>
    <row r="47" spans="1:10" s="71" customFormat="1" ht="36.75" customHeight="1" x14ac:dyDescent="0.2">
      <c r="A47" s="94" t="s">
        <v>77</v>
      </c>
      <c r="B47" s="527" t="s">
        <v>78</v>
      </c>
      <c r="C47" s="528"/>
      <c r="D47" s="529"/>
      <c r="E47" s="97"/>
      <c r="F47" s="530" t="s">
        <v>76</v>
      </c>
      <c r="G47" s="530"/>
    </row>
    <row r="48" spans="1:10" s="86" customFormat="1" ht="28.35" customHeight="1" x14ac:dyDescent="0.2">
      <c r="A48" s="98" t="s">
        <v>79</v>
      </c>
      <c r="B48" s="531" t="s">
        <v>80</v>
      </c>
      <c r="C48" s="531"/>
      <c r="D48" s="531"/>
      <c r="E48" s="531"/>
      <c r="F48" s="531"/>
      <c r="G48" s="532"/>
    </row>
    <row r="49" spans="1:7" s="71" customFormat="1" ht="21" customHeight="1" x14ac:dyDescent="0.2">
      <c r="A49" s="99" t="s">
        <v>81</v>
      </c>
      <c r="B49" s="529" t="s">
        <v>82</v>
      </c>
      <c r="C49" s="533"/>
      <c r="D49" s="533"/>
      <c r="E49" s="533"/>
      <c r="F49" s="533"/>
      <c r="G49" s="100"/>
    </row>
    <row r="50" spans="1:7" s="71" customFormat="1" ht="21" customHeight="1" x14ac:dyDescent="0.2">
      <c r="A50" s="94" t="s">
        <v>83</v>
      </c>
      <c r="B50" s="541" t="s">
        <v>1387</v>
      </c>
      <c r="C50" s="533"/>
      <c r="D50" s="533"/>
      <c r="E50" s="533"/>
      <c r="F50" s="533"/>
      <c r="G50" s="100"/>
    </row>
    <row r="51" spans="1:7" s="71" customFormat="1" ht="21" customHeight="1" x14ac:dyDescent="0.2">
      <c r="A51" s="542" t="s">
        <v>84</v>
      </c>
      <c r="B51" s="543"/>
      <c r="C51" s="543"/>
      <c r="D51" s="543"/>
      <c r="E51" s="543"/>
      <c r="F51" s="543"/>
      <c r="G51" s="544"/>
    </row>
    <row r="52" spans="1:7" s="71" customFormat="1" ht="33" customHeight="1" x14ac:dyDescent="0.2">
      <c r="A52" s="94" t="s">
        <v>85</v>
      </c>
      <c r="B52" s="541" t="s">
        <v>86</v>
      </c>
      <c r="C52" s="533"/>
      <c r="D52" s="533"/>
      <c r="E52" s="533"/>
      <c r="F52" s="533"/>
      <c r="G52" s="100"/>
    </row>
    <row r="53" spans="1:7" s="71" customFormat="1" ht="21" customHeight="1" x14ac:dyDescent="0.2">
      <c r="A53" s="99" t="s">
        <v>87</v>
      </c>
      <c r="B53" s="529" t="s">
        <v>88</v>
      </c>
      <c r="C53" s="533"/>
      <c r="D53" s="533"/>
      <c r="E53" s="533"/>
      <c r="F53" s="533"/>
      <c r="G53" s="100"/>
    </row>
    <row r="54" spans="1:7" s="71" customFormat="1" ht="33" customHeight="1" x14ac:dyDescent="0.2">
      <c r="A54" s="101" t="s">
        <v>89</v>
      </c>
      <c r="B54" s="521" t="s">
        <v>90</v>
      </c>
      <c r="C54" s="521"/>
      <c r="D54" s="521"/>
      <c r="E54" s="521"/>
      <c r="F54" s="522"/>
      <c r="G54" s="102" t="s">
        <v>91</v>
      </c>
    </row>
    <row r="55" spans="1:7" s="71" customFormat="1" ht="21" customHeight="1" x14ac:dyDescent="0.2">
      <c r="A55" s="533" t="s">
        <v>92</v>
      </c>
      <c r="B55" s="533"/>
      <c r="C55" s="533"/>
      <c r="D55" s="533"/>
      <c r="E55" s="533"/>
      <c r="F55" s="533"/>
      <c r="G55" s="97"/>
    </row>
    <row r="56" spans="1:7" s="71" customFormat="1" ht="21" customHeight="1" x14ac:dyDescent="0.2">
      <c r="A56" s="533" t="s">
        <v>93</v>
      </c>
      <c r="B56" s="533"/>
      <c r="C56" s="533"/>
      <c r="D56" s="533"/>
      <c r="E56" s="533"/>
      <c r="F56" s="533"/>
      <c r="G56" s="97"/>
    </row>
    <row r="57" spans="1:7" s="71" customFormat="1" ht="21" customHeight="1" x14ac:dyDescent="0.2">
      <c r="A57" s="533" t="s">
        <v>94</v>
      </c>
      <c r="B57" s="533"/>
      <c r="C57" s="533"/>
      <c r="D57" s="533"/>
      <c r="E57" s="533"/>
      <c r="F57" s="533"/>
      <c r="G57" s="97"/>
    </row>
    <row r="58" spans="1:7" s="71" customFormat="1" ht="21" customHeight="1" x14ac:dyDescent="0.2">
      <c r="A58" s="533" t="s">
        <v>1393</v>
      </c>
      <c r="B58" s="533"/>
      <c r="C58" s="533"/>
      <c r="D58" s="533"/>
      <c r="E58" s="533"/>
      <c r="F58" s="533"/>
      <c r="G58" s="97"/>
    </row>
    <row r="59" spans="1:7" s="71" customFormat="1" ht="21" customHeight="1" x14ac:dyDescent="0.2">
      <c r="A59" s="533" t="s">
        <v>1394</v>
      </c>
      <c r="B59" s="533"/>
      <c r="C59" s="533"/>
      <c r="D59" s="533"/>
      <c r="E59" s="533"/>
      <c r="F59" s="533"/>
      <c r="G59" s="97"/>
    </row>
    <row r="60" spans="1:7" s="71" customFormat="1" ht="21" customHeight="1" x14ac:dyDescent="0.2">
      <c r="A60" s="533" t="s">
        <v>1395</v>
      </c>
      <c r="B60" s="533"/>
      <c r="C60" s="533"/>
      <c r="D60" s="533"/>
      <c r="E60" s="533"/>
      <c r="F60" s="533"/>
      <c r="G60" s="97"/>
    </row>
    <row r="61" spans="1:7" s="71" customFormat="1" ht="21" customHeight="1" x14ac:dyDescent="0.2">
      <c r="A61" s="533" t="s">
        <v>95</v>
      </c>
      <c r="B61" s="533"/>
      <c r="C61" s="533"/>
      <c r="D61" s="533"/>
      <c r="E61" s="533"/>
      <c r="F61" s="533"/>
      <c r="G61" s="97"/>
    </row>
    <row r="62" spans="1:7" s="86" customFormat="1" ht="28.35" customHeight="1" x14ac:dyDescent="0.2">
      <c r="A62" s="103" t="s">
        <v>96</v>
      </c>
      <c r="B62" s="534" t="s">
        <v>97</v>
      </c>
      <c r="C62" s="535"/>
      <c r="D62" s="535"/>
      <c r="E62" s="535"/>
      <c r="F62" s="535"/>
      <c r="G62" s="535"/>
    </row>
    <row r="63" spans="1:7" s="71" customFormat="1" ht="33" customHeight="1" x14ac:dyDescent="0.2">
      <c r="A63" s="99" t="s">
        <v>98</v>
      </c>
      <c r="B63" s="536" t="s">
        <v>99</v>
      </c>
      <c r="C63" s="537"/>
      <c r="D63" s="537"/>
      <c r="E63" s="537"/>
      <c r="F63" s="538"/>
      <c r="G63" s="97"/>
    </row>
    <row r="64" spans="1:7" s="71" customFormat="1" ht="47.45" customHeight="1" x14ac:dyDescent="0.2">
      <c r="A64" s="536" t="s">
        <v>100</v>
      </c>
      <c r="B64" s="539"/>
      <c r="C64" s="539"/>
      <c r="D64" s="539"/>
      <c r="E64" s="539"/>
      <c r="F64" s="540"/>
      <c r="G64" s="104" t="s">
        <v>91</v>
      </c>
    </row>
    <row r="65" spans="1:7" s="71" customFormat="1" ht="21.4" customHeight="1" x14ac:dyDescent="0.2">
      <c r="A65" s="99" t="s">
        <v>101</v>
      </c>
      <c r="B65" s="495" t="s">
        <v>102</v>
      </c>
      <c r="C65" s="495"/>
      <c r="D65" s="495"/>
      <c r="E65" s="495"/>
      <c r="F65" s="496"/>
      <c r="G65" s="97"/>
    </row>
    <row r="66" spans="1:7" s="71" customFormat="1" ht="33" customHeight="1" x14ac:dyDescent="0.2">
      <c r="A66" s="99" t="s">
        <v>103</v>
      </c>
      <c r="B66" s="522" t="s">
        <v>104</v>
      </c>
      <c r="C66" s="498"/>
      <c r="D66" s="498"/>
      <c r="E66" s="498"/>
      <c r="F66" s="498"/>
      <c r="G66" s="97"/>
    </row>
    <row r="67" spans="1:7" s="71" customFormat="1" ht="33" customHeight="1" x14ac:dyDescent="0.2">
      <c r="A67" s="99" t="s">
        <v>105</v>
      </c>
      <c r="B67" s="522" t="s">
        <v>1389</v>
      </c>
      <c r="C67" s="498"/>
      <c r="D67" s="498"/>
      <c r="E67" s="498"/>
      <c r="F67" s="498"/>
      <c r="G67" s="97"/>
    </row>
    <row r="68" spans="1:7" s="71" customFormat="1" ht="35.1" customHeight="1" x14ac:dyDescent="0.2">
      <c r="A68" s="99" t="s">
        <v>106</v>
      </c>
      <c r="B68" s="528" t="s">
        <v>107</v>
      </c>
      <c r="C68" s="528"/>
      <c r="D68" s="528"/>
      <c r="E68" s="528"/>
      <c r="F68" s="529"/>
      <c r="G68" s="97"/>
    </row>
    <row r="69" spans="1:7" s="71" customFormat="1" ht="30.6" customHeight="1" x14ac:dyDescent="0.2">
      <c r="A69" s="94" t="s">
        <v>108</v>
      </c>
      <c r="B69" s="527" t="s">
        <v>109</v>
      </c>
      <c r="C69" s="528"/>
      <c r="D69" s="528"/>
      <c r="E69" s="528"/>
      <c r="F69" s="529"/>
      <c r="G69" s="97"/>
    </row>
    <row r="70" spans="1:7" s="71" customFormat="1" ht="21" customHeight="1" x14ac:dyDescent="0.2">
      <c r="A70" s="94" t="s">
        <v>110</v>
      </c>
      <c r="B70" s="527" t="s">
        <v>111</v>
      </c>
      <c r="C70" s="528"/>
      <c r="D70" s="528"/>
      <c r="E70" s="528"/>
      <c r="F70" s="529"/>
      <c r="G70" s="97"/>
    </row>
    <row r="71" spans="1:7" s="71" customFormat="1" ht="33" customHeight="1" x14ac:dyDescent="0.2">
      <c r="A71" s="94" t="s">
        <v>112</v>
      </c>
      <c r="B71" s="527" t="s">
        <v>113</v>
      </c>
      <c r="C71" s="528"/>
      <c r="D71" s="528"/>
      <c r="E71" s="528"/>
      <c r="F71" s="529"/>
      <c r="G71" s="97"/>
    </row>
    <row r="72" spans="1:7" s="71" customFormat="1" ht="60" customHeight="1" x14ac:dyDescent="0.2">
      <c r="A72" s="533" t="s">
        <v>114</v>
      </c>
      <c r="B72" s="533"/>
      <c r="C72" s="506"/>
      <c r="D72" s="552"/>
      <c r="E72" s="552"/>
      <c r="F72" s="552"/>
      <c r="G72" s="552"/>
    </row>
    <row r="73" spans="1:7" s="71" customFormat="1" ht="35.1" customHeight="1" x14ac:dyDescent="0.2">
      <c r="A73" s="94" t="s">
        <v>115</v>
      </c>
      <c r="B73" s="527" t="s">
        <v>116</v>
      </c>
      <c r="C73" s="528"/>
      <c r="D73" s="528"/>
      <c r="E73" s="528"/>
      <c r="F73" s="529"/>
      <c r="G73" s="97"/>
    </row>
    <row r="74" spans="1:7" s="71" customFormat="1" ht="67.5" customHeight="1" x14ac:dyDescent="0.2">
      <c r="A74" s="533" t="s">
        <v>117</v>
      </c>
      <c r="B74" s="533"/>
      <c r="C74" s="506"/>
      <c r="D74" s="552"/>
      <c r="E74" s="552"/>
      <c r="F74" s="552"/>
      <c r="G74" s="552"/>
    </row>
    <row r="75" spans="1:7" s="71" customFormat="1" ht="33" customHeight="1" x14ac:dyDescent="0.2">
      <c r="A75" s="99" t="s">
        <v>118</v>
      </c>
      <c r="B75" s="528" t="s">
        <v>119</v>
      </c>
      <c r="C75" s="528"/>
      <c r="D75" s="528"/>
      <c r="E75" s="528"/>
      <c r="F75" s="529"/>
      <c r="G75" s="97"/>
    </row>
    <row r="76" spans="1:7" s="71" customFormat="1" ht="129" customHeight="1" x14ac:dyDescent="0.2">
      <c r="A76" s="533" t="s">
        <v>120</v>
      </c>
      <c r="B76" s="533"/>
      <c r="C76" s="506"/>
      <c r="D76" s="552"/>
      <c r="E76" s="552"/>
      <c r="F76" s="552"/>
      <c r="G76" s="552"/>
    </row>
    <row r="77" spans="1:7" s="86" customFormat="1" ht="28.35" customHeight="1" x14ac:dyDescent="0.2">
      <c r="A77" s="103" t="s">
        <v>121</v>
      </c>
      <c r="B77" s="534" t="s">
        <v>122</v>
      </c>
      <c r="C77" s="535"/>
      <c r="D77" s="535"/>
      <c r="E77" s="535"/>
      <c r="F77" s="535"/>
      <c r="G77" s="535"/>
    </row>
    <row r="78" spans="1:7" s="71" customFormat="1" ht="21.95" customHeight="1" x14ac:dyDescent="0.2">
      <c r="A78" s="94" t="s">
        <v>123</v>
      </c>
      <c r="B78" s="494" t="s">
        <v>124</v>
      </c>
      <c r="C78" s="495"/>
      <c r="D78" s="495"/>
      <c r="E78" s="495"/>
      <c r="F78" s="495"/>
      <c r="G78" s="496"/>
    </row>
    <row r="79" spans="1:7" s="71" customFormat="1" ht="97.5" customHeight="1" x14ac:dyDescent="0.2">
      <c r="A79" s="553"/>
      <c r="B79" s="554"/>
      <c r="C79" s="554"/>
      <c r="D79" s="554"/>
      <c r="E79" s="554"/>
      <c r="F79" s="554"/>
      <c r="G79" s="555"/>
    </row>
    <row r="80" spans="1:7" s="71" customFormat="1" ht="21.95" customHeight="1" x14ac:dyDescent="0.2">
      <c r="A80" s="94" t="s">
        <v>125</v>
      </c>
      <c r="B80" s="494" t="s">
        <v>126</v>
      </c>
      <c r="C80" s="495"/>
      <c r="D80" s="495"/>
      <c r="E80" s="495"/>
      <c r="F80" s="495"/>
      <c r="G80" s="496"/>
    </row>
    <row r="81" spans="1:7" s="71" customFormat="1" ht="97.5" customHeight="1" x14ac:dyDescent="0.2">
      <c r="A81" s="545"/>
      <c r="B81" s="545"/>
      <c r="C81" s="545"/>
      <c r="D81" s="545"/>
      <c r="E81" s="545"/>
      <c r="F81" s="545"/>
      <c r="G81" s="545"/>
    </row>
    <row r="82" spans="1:7" s="71" customFormat="1" ht="21.95" customHeight="1" x14ac:dyDescent="0.2">
      <c r="A82" s="99" t="s">
        <v>127</v>
      </c>
      <c r="B82" s="521" t="s">
        <v>128</v>
      </c>
      <c r="C82" s="521"/>
      <c r="D82" s="521"/>
      <c r="E82" s="521"/>
      <c r="F82" s="521"/>
      <c r="G82" s="522"/>
    </row>
    <row r="83" spans="1:7" s="71" customFormat="1" ht="97.5" customHeight="1" x14ac:dyDescent="0.2">
      <c r="A83" s="546"/>
      <c r="B83" s="547"/>
      <c r="C83" s="547"/>
      <c r="D83" s="547"/>
      <c r="E83" s="547"/>
      <c r="F83" s="547"/>
      <c r="G83" s="548"/>
    </row>
    <row r="84" spans="1:7" s="86" customFormat="1" ht="28.35" customHeight="1" x14ac:dyDescent="0.2">
      <c r="A84" s="103" t="s">
        <v>129</v>
      </c>
      <c r="B84" s="534" t="s">
        <v>130</v>
      </c>
      <c r="C84" s="535"/>
      <c r="D84" s="535"/>
      <c r="E84" s="535"/>
      <c r="F84" s="535"/>
      <c r="G84" s="535"/>
    </row>
    <row r="85" spans="1:7" s="71" customFormat="1" ht="21" customHeight="1" x14ac:dyDescent="0.2">
      <c r="A85" s="106" t="s">
        <v>131</v>
      </c>
      <c r="B85" s="463" t="s">
        <v>132</v>
      </c>
      <c r="C85" s="464"/>
      <c r="D85" s="464"/>
      <c r="E85" s="464"/>
      <c r="F85" s="464"/>
      <c r="G85" s="465"/>
    </row>
    <row r="86" spans="1:7" s="71" customFormat="1" ht="21" customHeight="1" x14ac:dyDescent="0.2">
      <c r="A86" s="549" t="s">
        <v>133</v>
      </c>
      <c r="B86" s="549"/>
      <c r="C86" s="549"/>
      <c r="D86" s="549"/>
      <c r="E86" s="549"/>
      <c r="F86" s="550">
        <f>Costs!G41</f>
        <v>1700</v>
      </c>
      <c r="G86" s="551"/>
    </row>
  </sheetData>
  <sheetProtection algorithmName="SHA-512" hashValue="Te4aEKrotzFnkdEmeCyqNMVpBmN9FZNXDnFfEQpB8LqcigrbDVa1vUauex6V7l0VZP7guhB0yR+B0HxJ/hrGnQ==" saltValue="5BcTHbo24Z4JhzW1cVM22w==" spinCount="100000" sheet="1" objects="1" scenarios="1" formatRows="0"/>
  <mergeCells count="113">
    <mergeCell ref="B71:F71"/>
    <mergeCell ref="A72:B72"/>
    <mergeCell ref="C72:G72"/>
    <mergeCell ref="B73:F73"/>
    <mergeCell ref="A74:B74"/>
    <mergeCell ref="C74:G74"/>
    <mergeCell ref="B65:F65"/>
    <mergeCell ref="B66:F66"/>
    <mergeCell ref="B67:F67"/>
    <mergeCell ref="B68:F68"/>
    <mergeCell ref="B69:F69"/>
    <mergeCell ref="B70:F70"/>
    <mergeCell ref="B84:G84"/>
    <mergeCell ref="B80:G80"/>
    <mergeCell ref="A81:G81"/>
    <mergeCell ref="B82:G82"/>
    <mergeCell ref="A83:G83"/>
    <mergeCell ref="B85:G85"/>
    <mergeCell ref="A86:E86"/>
    <mergeCell ref="F86:G86"/>
    <mergeCell ref="B75:F75"/>
    <mergeCell ref="A76:B76"/>
    <mergeCell ref="C76:G76"/>
    <mergeCell ref="B77:G77"/>
    <mergeCell ref="B78:G78"/>
    <mergeCell ref="A79:G79"/>
    <mergeCell ref="A56:F56"/>
    <mergeCell ref="A57:F57"/>
    <mergeCell ref="A61:F61"/>
    <mergeCell ref="B62:G62"/>
    <mergeCell ref="B63:F63"/>
    <mergeCell ref="A64:F64"/>
    <mergeCell ref="B50:F50"/>
    <mergeCell ref="A51:G51"/>
    <mergeCell ref="B52:F52"/>
    <mergeCell ref="B53:F53"/>
    <mergeCell ref="B54:F54"/>
    <mergeCell ref="A55:F55"/>
    <mergeCell ref="A58:F58"/>
    <mergeCell ref="A59:F59"/>
    <mergeCell ref="A60:F60"/>
    <mergeCell ref="A46:E46"/>
    <mergeCell ref="B47:D47"/>
    <mergeCell ref="F47:G47"/>
    <mergeCell ref="B48:G48"/>
    <mergeCell ref="B49:F49"/>
    <mergeCell ref="A44:E44"/>
    <mergeCell ref="F44:G44"/>
    <mergeCell ref="A45:E45"/>
    <mergeCell ref="F45:G45"/>
    <mergeCell ref="A41:C43"/>
    <mergeCell ref="D41:E41"/>
    <mergeCell ref="F41:G41"/>
    <mergeCell ref="D42:E42"/>
    <mergeCell ref="F42:G42"/>
    <mergeCell ref="D43:E43"/>
    <mergeCell ref="F43:G43"/>
    <mergeCell ref="B39:G39"/>
    <mergeCell ref="A40:E40"/>
    <mergeCell ref="F40:G40"/>
    <mergeCell ref="B37:G37"/>
    <mergeCell ref="B38:C38"/>
    <mergeCell ref="A33:C33"/>
    <mergeCell ref="D33:G33"/>
    <mergeCell ref="A34:C34"/>
    <mergeCell ref="D34:G34"/>
    <mergeCell ref="A35:C35"/>
    <mergeCell ref="D35:G35"/>
    <mergeCell ref="D38:G38"/>
    <mergeCell ref="A30:C30"/>
    <mergeCell ref="D30:G30"/>
    <mergeCell ref="A31:C31"/>
    <mergeCell ref="D31:G31"/>
    <mergeCell ref="A32:C32"/>
    <mergeCell ref="D32:G32"/>
    <mergeCell ref="B26:G26"/>
    <mergeCell ref="A27:C27"/>
    <mergeCell ref="D27:G27"/>
    <mergeCell ref="A28:C28"/>
    <mergeCell ref="D28:G28"/>
    <mergeCell ref="A29:C29"/>
    <mergeCell ref="D29:G29"/>
    <mergeCell ref="A24:C24"/>
    <mergeCell ref="D24:G24"/>
    <mergeCell ref="A25:C25"/>
    <mergeCell ref="D25:G25"/>
    <mergeCell ref="A19:C19"/>
    <mergeCell ref="D19:G19"/>
    <mergeCell ref="D20:G20"/>
    <mergeCell ref="A21:C21"/>
    <mergeCell ref="D21:G21"/>
    <mergeCell ref="A22:C22"/>
    <mergeCell ref="D22:G22"/>
    <mergeCell ref="A18:C18"/>
    <mergeCell ref="D18:G18"/>
    <mergeCell ref="C8:D8"/>
    <mergeCell ref="F8:G8"/>
    <mergeCell ref="C9:D9"/>
    <mergeCell ref="A11:G11"/>
    <mergeCell ref="A12:G12"/>
    <mergeCell ref="B15:G15"/>
    <mergeCell ref="A23:C23"/>
    <mergeCell ref="D23:G23"/>
    <mergeCell ref="A5:D5"/>
    <mergeCell ref="E5:G5"/>
    <mergeCell ref="C6:D6"/>
    <mergeCell ref="F6:G6"/>
    <mergeCell ref="C7:D7"/>
    <mergeCell ref="F7:G7"/>
    <mergeCell ref="A16:C16"/>
    <mergeCell ref="D16:G16"/>
    <mergeCell ref="A17:C17"/>
    <mergeCell ref="D17:G17"/>
  </mergeCells>
  <conditionalFormatting sqref="A6:A9 B10:C10 B15:G15 B37:G37 B39:G39 E8:E10 E6:F7">
    <cfRule type="expression" dxfId="24" priority="31">
      <formula>#REF! ="Dan Small"</formula>
    </cfRule>
    <cfRule type="expression" dxfId="23" priority="32">
      <formula>#REF! ="Phil Metcalfe"</formula>
    </cfRule>
    <cfRule type="expression" dxfId="22" priority="33">
      <formula>#REF! ="Richard Drakeley"</formula>
    </cfRule>
    <cfRule type="expression" dxfId="21" priority="34">
      <formula>#REF! ="Sam Lattaway"</formula>
    </cfRule>
    <cfRule type="expression" dxfId="20" priority="35">
      <formula>#REF! = "Sue Anderson"</formula>
    </cfRule>
  </conditionalFormatting>
  <conditionalFormatting sqref="B54 B26:G26 E5 G54">
    <cfRule type="expression" dxfId="19" priority="26">
      <formula>#REF! ="Dan Small"</formula>
    </cfRule>
    <cfRule type="expression" dxfId="18" priority="27">
      <formula>#REF! ="Phil Metcalfe"</formula>
    </cfRule>
    <cfRule type="expression" dxfId="17" priority="28">
      <formula>#REF! ="Richard Drakeley"</formula>
    </cfRule>
    <cfRule type="expression" dxfId="16" priority="29">
      <formula>#REF! ="Sam Lattaway"</formula>
    </cfRule>
    <cfRule type="expression" dxfId="15" priority="30">
      <formula>#REF! = "Sue Anderson"</formula>
    </cfRule>
  </conditionalFormatting>
  <conditionalFormatting sqref="B78">
    <cfRule type="expression" dxfId="14" priority="21">
      <formula>#REF! ="Dan Small"</formula>
    </cfRule>
    <cfRule type="expression" dxfId="13" priority="22">
      <formula>#REF! ="Phil Metcalfe"</formula>
    </cfRule>
    <cfRule type="expression" dxfId="12" priority="23">
      <formula>#REF! ="Richard Drakeley"</formula>
    </cfRule>
    <cfRule type="expression" dxfId="11" priority="24">
      <formula>#REF! ="Sam Lattaway"</formula>
    </cfRule>
    <cfRule type="expression" dxfId="10" priority="25">
      <formula>#REF! = "Sue Anderson"</formula>
    </cfRule>
  </conditionalFormatting>
  <conditionalFormatting sqref="B80">
    <cfRule type="expression" dxfId="9" priority="16">
      <formula>#REF! ="Dan Small"</formula>
    </cfRule>
    <cfRule type="expression" dxfId="8" priority="17">
      <formula>#REF! ="Phil Metcalfe"</formula>
    </cfRule>
    <cfRule type="expression" dxfId="7" priority="18">
      <formula>#REF! ="Richard Drakeley"</formula>
    </cfRule>
    <cfRule type="expression" dxfId="6" priority="19">
      <formula>#REF! ="Sam Lattaway"</formula>
    </cfRule>
    <cfRule type="expression" dxfId="5" priority="20">
      <formula>#REF! = "Sue Anderson"</formula>
    </cfRule>
  </conditionalFormatting>
  <conditionalFormatting sqref="B85:G85">
    <cfRule type="expression" dxfId="4" priority="11">
      <formula>#REF! ="Dan Small"</formula>
    </cfRule>
    <cfRule type="expression" dxfId="3" priority="12">
      <formula>#REF! ="Phil Metcalfe"</formula>
    </cfRule>
    <cfRule type="expression" dxfId="2" priority="13">
      <formula>#REF! ="Richard Drakeley"</formula>
    </cfRule>
    <cfRule type="expression" dxfId="1" priority="14">
      <formula>#REF! ="Sam Lattaway"</formula>
    </cfRule>
    <cfRule type="expression" dxfId="0" priority="15">
      <formula>#REF! = "Sue Anderson"</formula>
    </cfRule>
  </conditionalFormatting>
  <dataValidations count="4">
    <dataValidation type="decimal" errorStyle="warning" operator="greaterThanOrEqual" allowBlank="1" showInputMessage="1" showErrorMessage="1" errorTitle="Number field" error="Please enter a number with no other information (e.g. 2.34, not 2.34 Ha)" sqref="D41:D43 F41:F45" xr:uid="{47EC6B90-E02D-4921-994C-87E09AB8E2E3}">
      <formula1>0</formula1>
    </dataValidation>
    <dataValidation type="list" allowBlank="1" showInputMessage="1" showErrorMessage="1" sqref="G49:G50 G52" xr:uid="{6072041C-E43C-4382-8B6F-7F4FE9DBDF90}">
      <formula1>"Yes, No, N/A"</formula1>
    </dataValidation>
    <dataValidation type="decimal" operator="greaterThanOrEqual" allowBlank="1" showInputMessage="1" showErrorMessage="1" sqref="E47" xr:uid="{DF2C4991-1D31-4400-B266-AE481E5873CA}">
      <formula1>0</formula1>
    </dataValidation>
    <dataValidation type="list" allowBlank="1" showInputMessage="1" showErrorMessage="1" sqref="G53 D34:G34 D24:G24 G73 G75 G55:G71 G77 G84" xr:uid="{431D1DA8-C207-4A04-B858-A98AD482C511}">
      <formula1>"Yes, No"</formula1>
    </dataValidation>
  </dataValidations>
  <hyperlinks>
    <hyperlink ref="A12" r:id="rId1" xr:uid="{274289E8-6FC1-4158-B6D0-8E3071B5CDCE}"/>
    <hyperlink ref="B63:E63" r:id="rId2" display="Is the site in the River Mease Catchment? (http://environment.data.gov.uk/catchment-planning/OperationalCatchment/3303) " xr:uid="{2377EE73-3053-4B88-9C84-F8D9821D4135}"/>
  </hyperlinks>
  <pageMargins left="0.70866141732283472" right="0.70866141732283472" top="0.74803149606299213" bottom="0.74803149606299213" header="0.31496062992125984" footer="0.31496062992125984"/>
  <pageSetup paperSize="9" scale="88" orientation="portrait" r:id="rId3"/>
  <rowBreaks count="1" manualBreakCount="1">
    <brk id="35" max="6" man="1"/>
  </rowBreaks>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112BC3A3-099E-4DA2-9506-1ABE8C012341}">
          <x14:formula1>
            <xm:f>Dropdowns!$A$3:$A$8</xm:f>
          </x14:formula1>
          <xm:sqref>D20:G20</xm:sqref>
        </x14:dataValidation>
        <x14:dataValidation type="list" allowBlank="1" showInputMessage="1" showErrorMessage="1" xr:uid="{0607BD8C-A1AE-4694-BD93-28ADF133329E}">
          <x14:formula1>
            <xm:f>Dropdowns!$B$3:$B$7</xm:f>
          </x14:formula1>
          <xm:sqref>D38:G38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89443-953B-43C8-800C-04AFD5C69061}">
  <sheetPr>
    <tabColor rgb="FFFFC000"/>
    <pageSetUpPr fitToPage="1"/>
  </sheetPr>
  <dimension ref="A1:M92"/>
  <sheetViews>
    <sheetView workbookViewId="0">
      <selection activeCell="F10" sqref="F10"/>
    </sheetView>
  </sheetViews>
  <sheetFormatPr defaultColWidth="9.140625" defaultRowHeight="15" x14ac:dyDescent="0.25"/>
  <cols>
    <col min="1" max="1" width="9.140625" style="163"/>
    <col min="2" max="2" width="12.42578125" style="163" customWidth="1"/>
    <col min="3" max="3" width="14" style="163" customWidth="1"/>
    <col min="4" max="4" width="12.42578125" style="163" customWidth="1"/>
    <col min="5" max="5" width="12.28515625" style="163" hidden="1" customWidth="1"/>
    <col min="6" max="6" width="13.28515625" style="163" bestFit="1" customWidth="1"/>
    <col min="7" max="7" width="9.140625" style="163"/>
    <col min="8" max="8" width="16.5703125" style="141" customWidth="1"/>
    <col min="9" max="9" width="9.28515625" style="203" customWidth="1"/>
    <col min="10" max="10" width="9.140625" style="163"/>
    <col min="11" max="11" width="11.28515625" style="163" customWidth="1"/>
    <col min="12" max="12" width="11.85546875" style="163" customWidth="1"/>
    <col min="13" max="13" width="50.140625" style="163" customWidth="1"/>
    <col min="14" max="16384" width="9.140625" style="141"/>
  </cols>
  <sheetData>
    <row r="1" spans="1:13" s="128" customFormat="1" ht="48.75" customHeight="1" thickBot="1" x14ac:dyDescent="0.3">
      <c r="A1" s="563" t="s">
        <v>134</v>
      </c>
      <c r="B1" s="564"/>
      <c r="C1" s="564"/>
      <c r="D1" s="564"/>
      <c r="E1" s="564"/>
      <c r="F1" s="564"/>
      <c r="G1" s="564"/>
      <c r="H1" s="564"/>
      <c r="I1" s="564"/>
      <c r="J1" s="564"/>
      <c r="K1" s="564"/>
      <c r="L1" s="564"/>
      <c r="M1" s="565"/>
    </row>
    <row r="2" spans="1:13" s="132" customFormat="1" ht="15.75" thickBot="1" x14ac:dyDescent="0.3">
      <c r="A2" s="129">
        <v>1</v>
      </c>
      <c r="B2" s="130">
        <v>2</v>
      </c>
      <c r="C2" s="130">
        <v>3</v>
      </c>
      <c r="D2" s="130">
        <v>4</v>
      </c>
      <c r="E2" s="130"/>
      <c r="F2" s="130">
        <v>5</v>
      </c>
      <c r="G2" s="130">
        <v>6</v>
      </c>
      <c r="H2" s="130">
        <v>7</v>
      </c>
      <c r="I2" s="381">
        <v>8</v>
      </c>
      <c r="J2" s="130">
        <v>9</v>
      </c>
      <c r="K2" s="130">
        <v>10</v>
      </c>
      <c r="L2" s="130">
        <v>11</v>
      </c>
      <c r="M2" s="131">
        <v>12</v>
      </c>
    </row>
    <row r="3" spans="1:13" s="132" customFormat="1" ht="120.75" thickBot="1" x14ac:dyDescent="0.3">
      <c r="A3" s="133" t="s">
        <v>135</v>
      </c>
      <c r="B3" s="134" t="s">
        <v>136</v>
      </c>
      <c r="C3" s="134" t="s">
        <v>137</v>
      </c>
      <c r="D3" s="134" t="s">
        <v>138</v>
      </c>
      <c r="E3" s="134" t="s">
        <v>139</v>
      </c>
      <c r="F3" s="134" t="s">
        <v>140</v>
      </c>
      <c r="G3" s="134" t="s">
        <v>141</v>
      </c>
      <c r="H3" s="134" t="s">
        <v>142</v>
      </c>
      <c r="I3" s="194" t="s">
        <v>143</v>
      </c>
      <c r="J3" s="134" t="s">
        <v>144</v>
      </c>
      <c r="K3" s="134" t="s">
        <v>145</v>
      </c>
      <c r="L3" s="134" t="s">
        <v>146</v>
      </c>
      <c r="M3" s="135" t="s">
        <v>147</v>
      </c>
    </row>
    <row r="4" spans="1:13" ht="30" x14ac:dyDescent="0.25">
      <c r="A4" s="136" t="s">
        <v>148</v>
      </c>
      <c r="B4" s="137" t="s">
        <v>149</v>
      </c>
      <c r="C4" s="138">
        <v>2.2999999999999998</v>
      </c>
      <c r="D4" s="137" t="s">
        <v>150</v>
      </c>
      <c r="E4" s="137" t="str">
        <f>IFERROR(VLOOKUP(F4,'Tree Species List'!$D$2:$E$147,2, FALSE),"")</f>
        <v>Broadleaf</v>
      </c>
      <c r="F4" s="137" t="s">
        <v>151</v>
      </c>
      <c r="G4" s="139">
        <v>0.45</v>
      </c>
      <c r="H4" s="137">
        <v>2250</v>
      </c>
      <c r="I4" s="138">
        <f t="shared" ref="I4:I48" si="0">C4*G4</f>
        <v>1.0349999999999999</v>
      </c>
      <c r="J4" s="137">
        <f>ROUNDUP(H4*I4,0)</f>
        <v>2329</v>
      </c>
      <c r="K4" s="137">
        <v>0</v>
      </c>
      <c r="L4" s="137" t="s">
        <v>152</v>
      </c>
      <c r="M4" s="140" t="s">
        <v>153</v>
      </c>
    </row>
    <row r="5" spans="1:13" ht="30" x14ac:dyDescent="0.25">
      <c r="A5" s="136" t="s">
        <v>148</v>
      </c>
      <c r="B5" s="137" t="s">
        <v>149</v>
      </c>
      <c r="C5" s="138">
        <v>2.2999999999999998</v>
      </c>
      <c r="D5" s="137" t="s">
        <v>150</v>
      </c>
      <c r="E5" s="137" t="str">
        <f>IFERROR(VLOOKUP(F5,'Tree Species List'!$D$2:$E$147,2, FALSE),"")</f>
        <v>Broadleaf</v>
      </c>
      <c r="F5" s="137" t="s">
        <v>154</v>
      </c>
      <c r="G5" s="139">
        <v>0.2</v>
      </c>
      <c r="H5" s="137">
        <v>2250</v>
      </c>
      <c r="I5" s="138">
        <f t="shared" si="0"/>
        <v>0.45999999999999996</v>
      </c>
      <c r="J5" s="137">
        <f t="shared" ref="J5:J48" si="1">ROUNDUP(H5*I5,0)</f>
        <v>1035</v>
      </c>
      <c r="K5" s="137">
        <v>0</v>
      </c>
      <c r="L5" s="137" t="s">
        <v>152</v>
      </c>
      <c r="M5" s="140" t="s">
        <v>153</v>
      </c>
    </row>
    <row r="6" spans="1:13" ht="30" x14ac:dyDescent="0.25">
      <c r="A6" s="136" t="s">
        <v>148</v>
      </c>
      <c r="B6" s="137" t="s">
        <v>149</v>
      </c>
      <c r="C6" s="138">
        <v>2.2999999999999998</v>
      </c>
      <c r="D6" s="137" t="s">
        <v>150</v>
      </c>
      <c r="E6" s="137" t="str">
        <f>IFERROR(VLOOKUP(F6,'Tree Species List'!$D$2:$E$147,2, FALSE),"")</f>
        <v>Broadleaf</v>
      </c>
      <c r="F6" s="137" t="s">
        <v>155</v>
      </c>
      <c r="G6" s="139">
        <v>0.35</v>
      </c>
      <c r="H6" s="137">
        <v>2250</v>
      </c>
      <c r="I6" s="138">
        <f t="shared" si="0"/>
        <v>0.80499999999999994</v>
      </c>
      <c r="J6" s="137">
        <f t="shared" si="1"/>
        <v>1812</v>
      </c>
      <c r="K6" s="137">
        <v>0</v>
      </c>
      <c r="L6" s="137" t="s">
        <v>152</v>
      </c>
      <c r="M6" s="140" t="s">
        <v>153</v>
      </c>
    </row>
    <row r="7" spans="1:13" ht="30" x14ac:dyDescent="0.25">
      <c r="A7" s="136" t="s">
        <v>156</v>
      </c>
      <c r="B7" s="137" t="s">
        <v>149</v>
      </c>
      <c r="C7" s="138">
        <v>0.2</v>
      </c>
      <c r="D7" s="137" t="s">
        <v>150</v>
      </c>
      <c r="E7" s="137" t="str">
        <f>IFERROR(VLOOKUP(F7,'Tree Species List'!$D$2:$E$147,2, FALSE),"")</f>
        <v>Broadleaf</v>
      </c>
      <c r="F7" s="137" t="s">
        <v>157</v>
      </c>
      <c r="G7" s="139">
        <v>1</v>
      </c>
      <c r="H7" s="137">
        <v>1600</v>
      </c>
      <c r="I7" s="138">
        <f t="shared" si="0"/>
        <v>0.2</v>
      </c>
      <c r="J7" s="137">
        <f t="shared" si="1"/>
        <v>320</v>
      </c>
      <c r="K7" s="137">
        <v>0</v>
      </c>
      <c r="L7" s="137" t="s">
        <v>152</v>
      </c>
      <c r="M7" s="140" t="s">
        <v>158</v>
      </c>
    </row>
    <row r="8" spans="1:13" ht="30" x14ac:dyDescent="0.25">
      <c r="A8" s="136" t="s">
        <v>159</v>
      </c>
      <c r="B8" s="137" t="s">
        <v>149</v>
      </c>
      <c r="C8" s="138">
        <v>0.6</v>
      </c>
      <c r="D8" s="137" t="s">
        <v>150</v>
      </c>
      <c r="E8" s="137" t="str">
        <f>IFERROR(VLOOKUP(F8,'Tree Species List'!$D$2:$E$147,2, FALSE),"")</f>
        <v>Open Ground (ha)</v>
      </c>
      <c r="F8" s="137" t="s">
        <v>160</v>
      </c>
      <c r="G8" s="139">
        <v>1</v>
      </c>
      <c r="H8" s="137"/>
      <c r="I8" s="138">
        <f t="shared" si="0"/>
        <v>0.6</v>
      </c>
      <c r="J8" s="137">
        <f t="shared" si="1"/>
        <v>0</v>
      </c>
      <c r="K8" s="137"/>
      <c r="L8" s="137"/>
      <c r="M8" s="140" t="s">
        <v>161</v>
      </c>
    </row>
    <row r="9" spans="1:13" x14ac:dyDescent="0.25">
      <c r="A9" s="142"/>
      <c r="B9" s="143"/>
      <c r="C9" s="143"/>
      <c r="D9" s="143"/>
      <c r="E9" s="153" t="str">
        <f>IFERROR(VLOOKUP(F9,'Tree Species List'!$D$2:$E$147,2, FALSE),"")</f>
        <v/>
      </c>
      <c r="F9" s="143"/>
      <c r="G9" s="144"/>
      <c r="H9" s="143"/>
      <c r="I9" s="195">
        <f t="shared" si="0"/>
        <v>0</v>
      </c>
      <c r="J9" s="145">
        <f t="shared" si="1"/>
        <v>0</v>
      </c>
      <c r="K9" s="143"/>
      <c r="L9" s="143"/>
      <c r="M9" s="146"/>
    </row>
    <row r="10" spans="1:13" x14ac:dyDescent="0.25">
      <c r="A10" s="142"/>
      <c r="B10" s="143"/>
      <c r="C10" s="143"/>
      <c r="D10" s="143"/>
      <c r="E10" s="153" t="str">
        <f>IFERROR(VLOOKUP(F10,'Tree Species List'!$D$2:$E$147,2, FALSE),"")</f>
        <v/>
      </c>
      <c r="F10" s="143"/>
      <c r="G10" s="144"/>
      <c r="H10" s="143"/>
      <c r="I10" s="195">
        <f t="shared" si="0"/>
        <v>0</v>
      </c>
      <c r="J10" s="145">
        <f t="shared" si="1"/>
        <v>0</v>
      </c>
      <c r="K10" s="143"/>
      <c r="L10" s="143"/>
      <c r="M10" s="146"/>
    </row>
    <row r="11" spans="1:13" x14ac:dyDescent="0.25">
      <c r="A11" s="142"/>
      <c r="B11" s="143"/>
      <c r="C11" s="143"/>
      <c r="D11" s="143"/>
      <c r="E11" s="153" t="str">
        <f>IFERROR(VLOOKUP(F11,'Tree Species List'!$D$2:$E$147,2, FALSE),"")</f>
        <v/>
      </c>
      <c r="F11" s="143"/>
      <c r="G11" s="144"/>
      <c r="H11" s="143"/>
      <c r="I11" s="195">
        <f t="shared" si="0"/>
        <v>0</v>
      </c>
      <c r="J11" s="147">
        <f t="shared" si="1"/>
        <v>0</v>
      </c>
      <c r="K11" s="143"/>
      <c r="L11" s="143"/>
      <c r="M11" s="146"/>
    </row>
    <row r="12" spans="1:13" x14ac:dyDescent="0.25">
      <c r="A12" s="142"/>
      <c r="B12" s="143"/>
      <c r="C12" s="143"/>
      <c r="D12" s="143"/>
      <c r="E12" s="153" t="str">
        <f>IFERROR(VLOOKUP(F12,'Tree Species List'!$D$2:$E$147,2, FALSE),"")</f>
        <v/>
      </c>
      <c r="F12" s="143"/>
      <c r="G12" s="144"/>
      <c r="H12" s="143"/>
      <c r="I12" s="195">
        <f t="shared" si="0"/>
        <v>0</v>
      </c>
      <c r="J12" s="147">
        <f t="shared" si="1"/>
        <v>0</v>
      </c>
      <c r="K12" s="143"/>
      <c r="L12" s="143"/>
      <c r="M12" s="146"/>
    </row>
    <row r="13" spans="1:13" x14ac:dyDescent="0.25">
      <c r="A13" s="142"/>
      <c r="B13" s="143"/>
      <c r="C13" s="143"/>
      <c r="D13" s="143"/>
      <c r="E13" s="153" t="str">
        <f>IFERROR(VLOOKUP(F13,'Tree Species List'!$D$2:$E$147,2, FALSE),"")</f>
        <v/>
      </c>
      <c r="F13" s="143"/>
      <c r="G13" s="144"/>
      <c r="H13" s="143"/>
      <c r="I13" s="195">
        <f t="shared" si="0"/>
        <v>0</v>
      </c>
      <c r="J13" s="147">
        <f t="shared" si="1"/>
        <v>0</v>
      </c>
      <c r="K13" s="143"/>
      <c r="L13" s="143"/>
      <c r="M13" s="146"/>
    </row>
    <row r="14" spans="1:13" x14ac:dyDescent="0.25">
      <c r="A14" s="142"/>
      <c r="B14" s="143"/>
      <c r="C14" s="143"/>
      <c r="D14" s="143"/>
      <c r="E14" s="153" t="str">
        <f>IFERROR(VLOOKUP(F14,'Tree Species List'!$D$2:$E$147,2, FALSE),"")</f>
        <v/>
      </c>
      <c r="F14" s="143"/>
      <c r="G14" s="144"/>
      <c r="H14" s="143"/>
      <c r="I14" s="195">
        <f t="shared" si="0"/>
        <v>0</v>
      </c>
      <c r="J14" s="147">
        <f t="shared" si="1"/>
        <v>0</v>
      </c>
      <c r="K14" s="143"/>
      <c r="L14" s="143"/>
      <c r="M14" s="146"/>
    </row>
    <row r="15" spans="1:13" x14ac:dyDescent="0.25">
      <c r="A15" s="142"/>
      <c r="B15" s="143"/>
      <c r="C15" s="143"/>
      <c r="D15" s="143"/>
      <c r="E15" s="153" t="str">
        <f>IFERROR(VLOOKUP(F15,'Tree Species List'!$D$2:$E$147,2, FALSE),"")</f>
        <v/>
      </c>
      <c r="F15" s="143"/>
      <c r="G15" s="144"/>
      <c r="H15" s="143"/>
      <c r="I15" s="195">
        <f t="shared" si="0"/>
        <v>0</v>
      </c>
      <c r="J15" s="147">
        <f t="shared" si="1"/>
        <v>0</v>
      </c>
      <c r="K15" s="143"/>
      <c r="L15" s="143"/>
      <c r="M15" s="146"/>
    </row>
    <row r="16" spans="1:13" x14ac:dyDescent="0.25">
      <c r="A16" s="142"/>
      <c r="B16" s="143"/>
      <c r="C16" s="143"/>
      <c r="D16" s="143"/>
      <c r="E16" s="153" t="str">
        <f>IFERROR(VLOOKUP(F16,'Tree Species List'!$D$2:$E$147,2, FALSE),"")</f>
        <v/>
      </c>
      <c r="F16" s="143"/>
      <c r="G16" s="144"/>
      <c r="H16" s="143"/>
      <c r="I16" s="195">
        <f t="shared" si="0"/>
        <v>0</v>
      </c>
      <c r="J16" s="147">
        <f t="shared" si="1"/>
        <v>0</v>
      </c>
      <c r="K16" s="143"/>
      <c r="L16" s="143"/>
      <c r="M16" s="146"/>
    </row>
    <row r="17" spans="1:13" x14ac:dyDescent="0.25">
      <c r="A17" s="142"/>
      <c r="B17" s="143"/>
      <c r="C17" s="143"/>
      <c r="D17" s="143"/>
      <c r="E17" s="153" t="str">
        <f>IFERROR(VLOOKUP(F17,'Tree Species List'!$D$2:$E$147,2, FALSE),"")</f>
        <v/>
      </c>
      <c r="F17" s="143"/>
      <c r="G17" s="144"/>
      <c r="H17" s="143"/>
      <c r="I17" s="195">
        <f t="shared" si="0"/>
        <v>0</v>
      </c>
      <c r="J17" s="147">
        <f t="shared" si="1"/>
        <v>0</v>
      </c>
      <c r="K17" s="143"/>
      <c r="L17" s="143"/>
      <c r="M17" s="146"/>
    </row>
    <row r="18" spans="1:13" x14ac:dyDescent="0.25">
      <c r="A18" s="142"/>
      <c r="B18" s="143"/>
      <c r="C18" s="143"/>
      <c r="D18" s="143"/>
      <c r="E18" s="153" t="str">
        <f>IFERROR(VLOOKUP(F18,'Tree Species List'!$D$2:$E$147,2, FALSE),"")</f>
        <v/>
      </c>
      <c r="F18" s="143"/>
      <c r="G18" s="144"/>
      <c r="H18" s="143"/>
      <c r="I18" s="195">
        <f t="shared" si="0"/>
        <v>0</v>
      </c>
      <c r="J18" s="147">
        <f t="shared" si="1"/>
        <v>0</v>
      </c>
      <c r="K18" s="143"/>
      <c r="L18" s="143"/>
      <c r="M18" s="146"/>
    </row>
    <row r="19" spans="1:13" x14ac:dyDescent="0.25">
      <c r="A19" s="142"/>
      <c r="B19" s="143"/>
      <c r="C19" s="143"/>
      <c r="D19" s="143"/>
      <c r="E19" s="153" t="str">
        <f>IFERROR(VLOOKUP(F19,'Tree Species List'!$D$2:$E$147,2, FALSE),"")</f>
        <v/>
      </c>
      <c r="F19" s="143"/>
      <c r="G19" s="144"/>
      <c r="H19" s="143"/>
      <c r="I19" s="195">
        <f t="shared" si="0"/>
        <v>0</v>
      </c>
      <c r="J19" s="147">
        <f t="shared" si="1"/>
        <v>0</v>
      </c>
      <c r="K19" s="143"/>
      <c r="L19" s="143"/>
      <c r="M19" s="146"/>
    </row>
    <row r="20" spans="1:13" x14ac:dyDescent="0.25">
      <c r="A20" s="142"/>
      <c r="B20" s="143"/>
      <c r="C20" s="143"/>
      <c r="D20" s="143"/>
      <c r="E20" s="153" t="str">
        <f>IFERROR(VLOOKUP(F20,'Tree Species List'!$D$2:$E$147,2, FALSE),"")</f>
        <v/>
      </c>
      <c r="F20" s="143"/>
      <c r="G20" s="144"/>
      <c r="H20" s="143"/>
      <c r="I20" s="195">
        <f t="shared" si="0"/>
        <v>0</v>
      </c>
      <c r="J20" s="147">
        <f t="shared" si="1"/>
        <v>0</v>
      </c>
      <c r="K20" s="143"/>
      <c r="L20" s="143"/>
      <c r="M20" s="146"/>
    </row>
    <row r="21" spans="1:13" x14ac:dyDescent="0.25">
      <c r="A21" s="142"/>
      <c r="B21" s="143"/>
      <c r="C21" s="143"/>
      <c r="D21" s="143"/>
      <c r="E21" s="153" t="str">
        <f>IFERROR(VLOOKUP(F21,'Tree Species List'!$D$2:$E$147,2, FALSE),"")</f>
        <v/>
      </c>
      <c r="F21" s="143"/>
      <c r="G21" s="144"/>
      <c r="H21" s="143"/>
      <c r="I21" s="195">
        <f t="shared" si="0"/>
        <v>0</v>
      </c>
      <c r="J21" s="147">
        <f t="shared" si="1"/>
        <v>0</v>
      </c>
      <c r="K21" s="143"/>
      <c r="L21" s="143"/>
      <c r="M21" s="146"/>
    </row>
    <row r="22" spans="1:13" x14ac:dyDescent="0.25">
      <c r="A22" s="142"/>
      <c r="B22" s="143"/>
      <c r="C22" s="143"/>
      <c r="D22" s="143"/>
      <c r="E22" s="153" t="str">
        <f>IFERROR(VLOOKUP(F22,'Tree Species List'!$D$2:$E$147,2, FALSE),"")</f>
        <v/>
      </c>
      <c r="F22" s="143"/>
      <c r="G22" s="144"/>
      <c r="H22" s="143"/>
      <c r="I22" s="195">
        <f t="shared" si="0"/>
        <v>0</v>
      </c>
      <c r="J22" s="147">
        <f t="shared" si="1"/>
        <v>0</v>
      </c>
      <c r="K22" s="143"/>
      <c r="L22" s="143"/>
      <c r="M22" s="146"/>
    </row>
    <row r="23" spans="1:13" x14ac:dyDescent="0.25">
      <c r="A23" s="142"/>
      <c r="B23" s="143"/>
      <c r="C23" s="143"/>
      <c r="D23" s="143"/>
      <c r="E23" s="153" t="str">
        <f>IFERROR(VLOOKUP(F23,'Tree Species List'!$D$2:$E$147,2, FALSE),"")</f>
        <v/>
      </c>
      <c r="F23" s="143"/>
      <c r="G23" s="144"/>
      <c r="H23" s="143"/>
      <c r="I23" s="195">
        <f t="shared" si="0"/>
        <v>0</v>
      </c>
      <c r="J23" s="147">
        <f t="shared" si="1"/>
        <v>0</v>
      </c>
      <c r="K23" s="143"/>
      <c r="L23" s="143"/>
      <c r="M23" s="146"/>
    </row>
    <row r="24" spans="1:13" x14ac:dyDescent="0.25">
      <c r="A24" s="142"/>
      <c r="B24" s="143"/>
      <c r="C24" s="143"/>
      <c r="D24" s="143"/>
      <c r="E24" s="153" t="str">
        <f>IFERROR(VLOOKUP(F24,'Tree Species List'!$D$2:$E$147,2, FALSE),"")</f>
        <v/>
      </c>
      <c r="F24" s="143"/>
      <c r="G24" s="144"/>
      <c r="H24" s="143"/>
      <c r="I24" s="195">
        <f t="shared" si="0"/>
        <v>0</v>
      </c>
      <c r="J24" s="147">
        <f t="shared" si="1"/>
        <v>0</v>
      </c>
      <c r="K24" s="143"/>
      <c r="L24" s="143"/>
      <c r="M24" s="146"/>
    </row>
    <row r="25" spans="1:13" x14ac:dyDescent="0.25">
      <c r="A25" s="142"/>
      <c r="B25" s="143"/>
      <c r="C25" s="143"/>
      <c r="D25" s="143"/>
      <c r="E25" s="153" t="str">
        <f>IFERROR(VLOOKUP(F25,'Tree Species List'!$D$2:$E$147,2, FALSE),"")</f>
        <v/>
      </c>
      <c r="F25" s="143"/>
      <c r="G25" s="144"/>
      <c r="H25" s="143"/>
      <c r="I25" s="195">
        <f t="shared" si="0"/>
        <v>0</v>
      </c>
      <c r="J25" s="147">
        <f t="shared" si="1"/>
        <v>0</v>
      </c>
      <c r="K25" s="143"/>
      <c r="L25" s="143"/>
      <c r="M25" s="146"/>
    </row>
    <row r="26" spans="1:13" x14ac:dyDescent="0.25">
      <c r="A26" s="142"/>
      <c r="B26" s="143"/>
      <c r="C26" s="143"/>
      <c r="D26" s="143"/>
      <c r="E26" s="153" t="str">
        <f>IFERROR(VLOOKUP(F26,'Tree Species List'!$D$2:$E$147,2, FALSE),"")</f>
        <v/>
      </c>
      <c r="F26" s="143"/>
      <c r="G26" s="144"/>
      <c r="H26" s="143"/>
      <c r="I26" s="195">
        <f t="shared" si="0"/>
        <v>0</v>
      </c>
      <c r="J26" s="147">
        <f t="shared" si="1"/>
        <v>0</v>
      </c>
      <c r="K26" s="143"/>
      <c r="L26" s="143"/>
      <c r="M26" s="146"/>
    </row>
    <row r="27" spans="1:13" x14ac:dyDescent="0.25">
      <c r="A27" s="142"/>
      <c r="B27" s="143"/>
      <c r="C27" s="143"/>
      <c r="D27" s="143"/>
      <c r="E27" s="153" t="str">
        <f>IFERROR(VLOOKUP(F27,'Tree Species List'!$D$2:$E$147,2, FALSE),"")</f>
        <v/>
      </c>
      <c r="F27" s="143"/>
      <c r="G27" s="144"/>
      <c r="H27" s="143"/>
      <c r="I27" s="195">
        <f t="shared" si="0"/>
        <v>0</v>
      </c>
      <c r="J27" s="147">
        <f t="shared" si="1"/>
        <v>0</v>
      </c>
      <c r="K27" s="143"/>
      <c r="L27" s="143"/>
      <c r="M27" s="146"/>
    </row>
    <row r="28" spans="1:13" x14ac:dyDescent="0.25">
      <c r="A28" s="142"/>
      <c r="B28" s="143"/>
      <c r="C28" s="143"/>
      <c r="D28" s="143"/>
      <c r="E28" s="153" t="str">
        <f>IFERROR(VLOOKUP(F28,'Tree Species List'!$D$2:$E$147,2, FALSE),"")</f>
        <v/>
      </c>
      <c r="F28" s="143"/>
      <c r="G28" s="144"/>
      <c r="H28" s="143"/>
      <c r="I28" s="195">
        <f t="shared" si="0"/>
        <v>0</v>
      </c>
      <c r="J28" s="147">
        <f t="shared" si="1"/>
        <v>0</v>
      </c>
      <c r="K28" s="143"/>
      <c r="L28" s="143"/>
      <c r="M28" s="146"/>
    </row>
    <row r="29" spans="1:13" x14ac:dyDescent="0.25">
      <c r="A29" s="142"/>
      <c r="B29" s="143"/>
      <c r="C29" s="143"/>
      <c r="D29" s="143"/>
      <c r="E29" s="153" t="str">
        <f>IFERROR(VLOOKUP(F29,'Tree Species List'!$D$2:$E$147,2, FALSE),"")</f>
        <v/>
      </c>
      <c r="F29" s="143"/>
      <c r="G29" s="144"/>
      <c r="H29" s="143"/>
      <c r="I29" s="195">
        <f t="shared" si="0"/>
        <v>0</v>
      </c>
      <c r="J29" s="147">
        <f t="shared" si="1"/>
        <v>0</v>
      </c>
      <c r="K29" s="143"/>
      <c r="L29" s="143"/>
      <c r="M29" s="146"/>
    </row>
    <row r="30" spans="1:13" x14ac:dyDescent="0.25">
      <c r="A30" s="142"/>
      <c r="B30" s="143"/>
      <c r="C30" s="143"/>
      <c r="D30" s="143"/>
      <c r="E30" s="153" t="str">
        <f>IFERROR(VLOOKUP(F30,'Tree Species List'!$D$2:$E$147,2, FALSE),"")</f>
        <v/>
      </c>
      <c r="F30" s="143"/>
      <c r="G30" s="144"/>
      <c r="H30" s="143"/>
      <c r="I30" s="195">
        <f t="shared" si="0"/>
        <v>0</v>
      </c>
      <c r="J30" s="147">
        <f t="shared" si="1"/>
        <v>0</v>
      </c>
      <c r="K30" s="143"/>
      <c r="L30" s="143"/>
      <c r="M30" s="146"/>
    </row>
    <row r="31" spans="1:13" x14ac:dyDescent="0.25">
      <c r="A31" s="142"/>
      <c r="B31" s="143"/>
      <c r="C31" s="143"/>
      <c r="D31" s="143"/>
      <c r="E31" s="153" t="str">
        <f>IFERROR(VLOOKUP(F31,'Tree Species List'!$D$2:$E$147,2, FALSE),"")</f>
        <v/>
      </c>
      <c r="F31" s="143"/>
      <c r="G31" s="144"/>
      <c r="H31" s="143"/>
      <c r="I31" s="195">
        <f t="shared" si="0"/>
        <v>0</v>
      </c>
      <c r="J31" s="147">
        <f t="shared" si="1"/>
        <v>0</v>
      </c>
      <c r="K31" s="143"/>
      <c r="L31" s="143"/>
      <c r="M31" s="146"/>
    </row>
    <row r="32" spans="1:13" x14ac:dyDescent="0.25">
      <c r="A32" s="142"/>
      <c r="B32" s="143"/>
      <c r="C32" s="143"/>
      <c r="D32" s="143"/>
      <c r="E32" s="153" t="str">
        <f>IFERROR(VLOOKUP(F32,'Tree Species List'!$D$2:$E$147,2, FALSE),"")</f>
        <v/>
      </c>
      <c r="F32" s="143"/>
      <c r="G32" s="144"/>
      <c r="H32" s="143"/>
      <c r="I32" s="195">
        <f t="shared" si="0"/>
        <v>0</v>
      </c>
      <c r="J32" s="147">
        <f t="shared" si="1"/>
        <v>0</v>
      </c>
      <c r="K32" s="143"/>
      <c r="L32" s="143"/>
      <c r="M32" s="146"/>
    </row>
    <row r="33" spans="1:13" x14ac:dyDescent="0.25">
      <c r="A33" s="142"/>
      <c r="B33" s="143"/>
      <c r="C33" s="143"/>
      <c r="D33" s="143"/>
      <c r="E33" s="153" t="str">
        <f>IFERROR(VLOOKUP(F33,'Tree Species List'!$D$2:$E$147,2, FALSE),"")</f>
        <v/>
      </c>
      <c r="F33" s="143"/>
      <c r="G33" s="144"/>
      <c r="H33" s="143"/>
      <c r="I33" s="195">
        <f t="shared" si="0"/>
        <v>0</v>
      </c>
      <c r="J33" s="147">
        <f t="shared" si="1"/>
        <v>0</v>
      </c>
      <c r="K33" s="143"/>
      <c r="L33" s="143"/>
      <c r="M33" s="146"/>
    </row>
    <row r="34" spans="1:13" x14ac:dyDescent="0.25">
      <c r="A34" s="142"/>
      <c r="B34" s="143"/>
      <c r="C34" s="143"/>
      <c r="D34" s="143"/>
      <c r="E34" s="153" t="str">
        <f>IFERROR(VLOOKUP(F34,'Tree Species List'!$D$2:$E$147,2, FALSE),"")</f>
        <v/>
      </c>
      <c r="F34" s="143"/>
      <c r="G34" s="144"/>
      <c r="H34" s="143"/>
      <c r="I34" s="195">
        <f t="shared" si="0"/>
        <v>0</v>
      </c>
      <c r="J34" s="147">
        <f t="shared" si="1"/>
        <v>0</v>
      </c>
      <c r="K34" s="143"/>
      <c r="L34" s="143"/>
      <c r="M34" s="146"/>
    </row>
    <row r="35" spans="1:13" x14ac:dyDescent="0.25">
      <c r="A35" s="142"/>
      <c r="B35" s="143"/>
      <c r="C35" s="143"/>
      <c r="D35" s="143"/>
      <c r="E35" s="153" t="str">
        <f>IFERROR(VLOOKUP(F35,'Tree Species List'!$D$2:$E$147,2, FALSE),"")</f>
        <v/>
      </c>
      <c r="F35" s="143"/>
      <c r="G35" s="144"/>
      <c r="H35" s="143"/>
      <c r="I35" s="195">
        <f t="shared" si="0"/>
        <v>0</v>
      </c>
      <c r="J35" s="147">
        <f t="shared" si="1"/>
        <v>0</v>
      </c>
      <c r="K35" s="143"/>
      <c r="L35" s="143"/>
      <c r="M35" s="146"/>
    </row>
    <row r="36" spans="1:13" x14ac:dyDescent="0.25">
      <c r="A36" s="142"/>
      <c r="B36" s="143"/>
      <c r="C36" s="143"/>
      <c r="D36" s="143"/>
      <c r="E36" s="153" t="str">
        <f>IFERROR(VLOOKUP(F36,'Tree Species List'!$D$2:$E$147,2, FALSE),"")</f>
        <v/>
      </c>
      <c r="F36" s="143"/>
      <c r="G36" s="144"/>
      <c r="H36" s="143"/>
      <c r="I36" s="195">
        <f t="shared" si="0"/>
        <v>0</v>
      </c>
      <c r="J36" s="147">
        <f t="shared" si="1"/>
        <v>0</v>
      </c>
      <c r="K36" s="143"/>
      <c r="L36" s="143"/>
      <c r="M36" s="146"/>
    </row>
    <row r="37" spans="1:13" x14ac:dyDescent="0.25">
      <c r="A37" s="142"/>
      <c r="B37" s="143"/>
      <c r="C37" s="143"/>
      <c r="D37" s="143"/>
      <c r="E37" s="153" t="str">
        <f>IFERROR(VLOOKUP(F37,'Tree Species List'!$D$2:$E$147,2, FALSE),"")</f>
        <v/>
      </c>
      <c r="F37" s="143"/>
      <c r="G37" s="144"/>
      <c r="H37" s="143"/>
      <c r="I37" s="195">
        <f t="shared" si="0"/>
        <v>0</v>
      </c>
      <c r="J37" s="147">
        <f t="shared" si="1"/>
        <v>0</v>
      </c>
      <c r="K37" s="143"/>
      <c r="L37" s="143"/>
      <c r="M37" s="146"/>
    </row>
    <row r="38" spans="1:13" x14ac:dyDescent="0.25">
      <c r="A38" s="142"/>
      <c r="B38" s="143"/>
      <c r="C38" s="143"/>
      <c r="D38" s="143"/>
      <c r="E38" s="153" t="str">
        <f>IFERROR(VLOOKUP(F38,'Tree Species List'!$D$2:$E$147,2, FALSE),"")</f>
        <v/>
      </c>
      <c r="F38" s="143"/>
      <c r="G38" s="144"/>
      <c r="H38" s="143"/>
      <c r="I38" s="195">
        <f t="shared" si="0"/>
        <v>0</v>
      </c>
      <c r="J38" s="147">
        <f t="shared" si="1"/>
        <v>0</v>
      </c>
      <c r="K38" s="143"/>
      <c r="L38" s="143"/>
      <c r="M38" s="146"/>
    </row>
    <row r="39" spans="1:13" x14ac:dyDescent="0.25">
      <c r="A39" s="142"/>
      <c r="B39" s="143"/>
      <c r="C39" s="143"/>
      <c r="D39" s="143"/>
      <c r="E39" s="153" t="str">
        <f>IFERROR(VLOOKUP(F39,'Tree Species List'!$D$2:$E$147,2, FALSE),"")</f>
        <v/>
      </c>
      <c r="F39" s="143"/>
      <c r="G39" s="144"/>
      <c r="H39" s="143"/>
      <c r="I39" s="195">
        <f t="shared" si="0"/>
        <v>0</v>
      </c>
      <c r="J39" s="147">
        <f t="shared" si="1"/>
        <v>0</v>
      </c>
      <c r="K39" s="143"/>
      <c r="L39" s="143"/>
      <c r="M39" s="146"/>
    </row>
    <row r="40" spans="1:13" x14ac:dyDescent="0.25">
      <c r="A40" s="142"/>
      <c r="B40" s="143"/>
      <c r="C40" s="143"/>
      <c r="D40" s="143"/>
      <c r="E40" s="153" t="str">
        <f>IFERROR(VLOOKUP(F40,'Tree Species List'!$D$2:$E$147,2, FALSE),"")</f>
        <v/>
      </c>
      <c r="F40" s="143"/>
      <c r="G40" s="144"/>
      <c r="H40" s="143"/>
      <c r="I40" s="195">
        <f t="shared" si="0"/>
        <v>0</v>
      </c>
      <c r="J40" s="147">
        <f t="shared" si="1"/>
        <v>0</v>
      </c>
      <c r="K40" s="143"/>
      <c r="L40" s="143"/>
      <c r="M40" s="146"/>
    </row>
    <row r="41" spans="1:13" x14ac:dyDescent="0.25">
      <c r="A41" s="142"/>
      <c r="B41" s="143"/>
      <c r="C41" s="143"/>
      <c r="D41" s="143"/>
      <c r="E41" s="153" t="str">
        <f>IFERROR(VLOOKUP(F41,'Tree Species List'!$D$2:$E$147,2, FALSE),"")</f>
        <v/>
      </c>
      <c r="F41" s="143"/>
      <c r="G41" s="144"/>
      <c r="H41" s="143"/>
      <c r="I41" s="195">
        <f t="shared" si="0"/>
        <v>0</v>
      </c>
      <c r="J41" s="147">
        <f t="shared" si="1"/>
        <v>0</v>
      </c>
      <c r="K41" s="143"/>
      <c r="L41" s="143"/>
      <c r="M41" s="146"/>
    </row>
    <row r="42" spans="1:13" x14ac:dyDescent="0.25">
      <c r="A42" s="142"/>
      <c r="B42" s="143"/>
      <c r="C42" s="143"/>
      <c r="D42" s="143"/>
      <c r="E42" s="153" t="str">
        <f>IFERROR(VLOOKUP(F42,'Tree Species List'!$D$2:$E$147,2, FALSE),"")</f>
        <v/>
      </c>
      <c r="F42" s="143"/>
      <c r="G42" s="144"/>
      <c r="H42" s="143"/>
      <c r="I42" s="195">
        <f t="shared" si="0"/>
        <v>0</v>
      </c>
      <c r="J42" s="147">
        <f t="shared" si="1"/>
        <v>0</v>
      </c>
      <c r="K42" s="143"/>
      <c r="L42" s="143"/>
      <c r="M42" s="146"/>
    </row>
    <row r="43" spans="1:13" x14ac:dyDescent="0.25">
      <c r="A43" s="142"/>
      <c r="B43" s="143"/>
      <c r="C43" s="143"/>
      <c r="D43" s="143"/>
      <c r="E43" s="153" t="str">
        <f>IFERROR(VLOOKUP(F43,'Tree Species List'!$D$2:$E$147,2, FALSE),"")</f>
        <v/>
      </c>
      <c r="F43" s="143"/>
      <c r="G43" s="144"/>
      <c r="H43" s="143"/>
      <c r="I43" s="195">
        <f t="shared" si="0"/>
        <v>0</v>
      </c>
      <c r="J43" s="147">
        <f t="shared" si="1"/>
        <v>0</v>
      </c>
      <c r="K43" s="143"/>
      <c r="L43" s="143"/>
      <c r="M43" s="146"/>
    </row>
    <row r="44" spans="1:13" x14ac:dyDescent="0.25">
      <c r="A44" s="148"/>
      <c r="B44" s="149"/>
      <c r="C44" s="149"/>
      <c r="D44" s="149"/>
      <c r="E44" s="153" t="str">
        <f>IFERROR(VLOOKUP(F44,'Tree Species List'!$D$2:$E$147,2, FALSE),"")</f>
        <v/>
      </c>
      <c r="F44" s="149"/>
      <c r="G44" s="150"/>
      <c r="H44" s="149"/>
      <c r="I44" s="195">
        <f t="shared" si="0"/>
        <v>0</v>
      </c>
      <c r="J44" s="147">
        <f t="shared" si="1"/>
        <v>0</v>
      </c>
      <c r="K44" s="149"/>
      <c r="L44" s="149"/>
      <c r="M44" s="151"/>
    </row>
    <row r="45" spans="1:13" x14ac:dyDescent="0.25">
      <c r="A45" s="148"/>
      <c r="B45" s="149"/>
      <c r="C45" s="149"/>
      <c r="D45" s="149"/>
      <c r="E45" s="153" t="str">
        <f>IFERROR(VLOOKUP(F45,'Tree Species List'!$D$2:$E$147,2, FALSE),"")</f>
        <v/>
      </c>
      <c r="F45" s="149"/>
      <c r="G45" s="150"/>
      <c r="H45" s="149"/>
      <c r="I45" s="195">
        <f t="shared" si="0"/>
        <v>0</v>
      </c>
      <c r="J45" s="147">
        <f t="shared" si="1"/>
        <v>0</v>
      </c>
      <c r="K45" s="149"/>
      <c r="L45" s="149"/>
      <c r="M45" s="151"/>
    </row>
    <row r="46" spans="1:13" x14ac:dyDescent="0.25">
      <c r="A46" s="148"/>
      <c r="B46" s="149"/>
      <c r="C46" s="149"/>
      <c r="D46" s="149"/>
      <c r="E46" s="153" t="str">
        <f>IFERROR(VLOOKUP(F46,'Tree Species List'!$D$2:$E$147,2, FALSE),"")</f>
        <v/>
      </c>
      <c r="F46" s="149"/>
      <c r="G46" s="150"/>
      <c r="H46" s="149"/>
      <c r="I46" s="195">
        <f t="shared" si="0"/>
        <v>0</v>
      </c>
      <c r="J46" s="147">
        <f t="shared" si="1"/>
        <v>0</v>
      </c>
      <c r="K46" s="149"/>
      <c r="L46" s="149"/>
      <c r="M46" s="151"/>
    </row>
    <row r="47" spans="1:13" x14ac:dyDescent="0.25">
      <c r="A47" s="148"/>
      <c r="B47" s="149"/>
      <c r="C47" s="149"/>
      <c r="D47" s="149"/>
      <c r="E47" s="153" t="str">
        <f>IFERROR(VLOOKUP(F47,'Tree Species List'!$D$2:$E$147,2, FALSE),"")</f>
        <v/>
      </c>
      <c r="F47" s="149"/>
      <c r="G47" s="150"/>
      <c r="H47" s="149"/>
      <c r="I47" s="195">
        <f t="shared" si="0"/>
        <v>0</v>
      </c>
      <c r="J47" s="147">
        <f t="shared" si="1"/>
        <v>0</v>
      </c>
      <c r="K47" s="149"/>
      <c r="L47" s="149"/>
      <c r="M47" s="151"/>
    </row>
    <row r="48" spans="1:13" ht="15.75" thickBot="1" x14ac:dyDescent="0.3">
      <c r="A48" s="148"/>
      <c r="B48" s="149"/>
      <c r="C48" s="149"/>
      <c r="D48" s="149"/>
      <c r="E48" s="153" t="str">
        <f>IFERROR(VLOOKUP(F48,'Tree Species List'!$D$2:$E$147,2, FALSE),"")</f>
        <v/>
      </c>
      <c r="F48" s="149"/>
      <c r="G48" s="150"/>
      <c r="H48" s="149"/>
      <c r="I48" s="195">
        <f t="shared" si="0"/>
        <v>0</v>
      </c>
      <c r="J48" s="147">
        <f t="shared" si="1"/>
        <v>0</v>
      </c>
      <c r="K48" s="149"/>
      <c r="L48" s="149"/>
      <c r="M48" s="151"/>
    </row>
    <row r="49" spans="1:13" ht="15.75" thickBot="1" x14ac:dyDescent="0.3">
      <c r="A49" s="563" t="s">
        <v>164</v>
      </c>
      <c r="B49" s="564"/>
      <c r="C49" s="564"/>
      <c r="D49" s="564"/>
      <c r="E49" s="564"/>
      <c r="F49" s="564"/>
      <c r="G49" s="564"/>
      <c r="H49" s="564"/>
      <c r="I49" s="564"/>
      <c r="J49" s="564"/>
      <c r="K49" s="564"/>
      <c r="L49" s="564"/>
      <c r="M49" s="565"/>
    </row>
    <row r="50" spans="1:13" ht="120.75" thickBot="1" x14ac:dyDescent="0.3">
      <c r="A50" s="133" t="s">
        <v>135</v>
      </c>
      <c r="B50" s="134" t="s">
        <v>136</v>
      </c>
      <c r="C50" s="134" t="s">
        <v>137</v>
      </c>
      <c r="D50" s="134" t="s">
        <v>165</v>
      </c>
      <c r="E50" s="134"/>
      <c r="F50" s="134" t="s">
        <v>140</v>
      </c>
      <c r="G50" s="134" t="s">
        <v>166</v>
      </c>
      <c r="H50" s="152" t="s">
        <v>167</v>
      </c>
      <c r="I50" s="196" t="s">
        <v>168</v>
      </c>
      <c r="J50" s="152" t="s">
        <v>168</v>
      </c>
      <c r="K50" s="152" t="s">
        <v>168</v>
      </c>
      <c r="L50" s="134" t="s">
        <v>146</v>
      </c>
      <c r="M50" s="135" t="s">
        <v>169</v>
      </c>
    </row>
    <row r="51" spans="1:13" ht="30" x14ac:dyDescent="0.25">
      <c r="A51" s="566" t="s">
        <v>170</v>
      </c>
      <c r="B51" s="137" t="s">
        <v>149</v>
      </c>
      <c r="C51" s="568">
        <v>3.15</v>
      </c>
      <c r="D51" s="137" t="s">
        <v>171</v>
      </c>
      <c r="E51" s="137"/>
      <c r="F51" s="137" t="s">
        <v>151</v>
      </c>
      <c r="G51" s="137">
        <v>9</v>
      </c>
      <c r="H51" s="570">
        <f>IFERROR((SUM(G51:G57)/C51),"")</f>
        <v>7.6190476190476195</v>
      </c>
      <c r="I51" s="197"/>
      <c r="J51" s="166"/>
      <c r="K51" s="167"/>
      <c r="L51" s="168" t="s">
        <v>152</v>
      </c>
      <c r="M51" s="140"/>
    </row>
    <row r="52" spans="1:13" ht="30" x14ac:dyDescent="0.25">
      <c r="A52" s="566"/>
      <c r="B52" s="169" t="s">
        <v>149</v>
      </c>
      <c r="C52" s="568"/>
      <c r="D52" s="169" t="s">
        <v>171</v>
      </c>
      <c r="E52" s="169"/>
      <c r="F52" s="169" t="s">
        <v>162</v>
      </c>
      <c r="G52" s="169">
        <v>9</v>
      </c>
      <c r="H52" s="571"/>
      <c r="I52" s="198"/>
      <c r="J52" s="170"/>
      <c r="K52" s="171"/>
      <c r="L52" s="168" t="s">
        <v>152</v>
      </c>
      <c r="M52" s="172"/>
    </row>
    <row r="53" spans="1:13" ht="30" x14ac:dyDescent="0.25">
      <c r="A53" s="566"/>
      <c r="B53" s="169" t="s">
        <v>149</v>
      </c>
      <c r="C53" s="568"/>
      <c r="D53" s="169" t="s">
        <v>171</v>
      </c>
      <c r="E53" s="169"/>
      <c r="F53" s="169" t="s">
        <v>172</v>
      </c>
      <c r="G53" s="169">
        <v>6</v>
      </c>
      <c r="H53" s="571"/>
      <c r="I53" s="198"/>
      <c r="J53" s="170"/>
      <c r="K53" s="171"/>
      <c r="L53" s="168" t="s">
        <v>152</v>
      </c>
      <c r="M53" s="172"/>
    </row>
    <row r="54" spans="1:13" x14ac:dyDescent="0.25">
      <c r="A54" s="566"/>
      <c r="B54" s="169"/>
      <c r="C54" s="568"/>
      <c r="D54" s="169" t="s">
        <v>171</v>
      </c>
      <c r="E54" s="169"/>
      <c r="F54" s="169"/>
      <c r="G54" s="169"/>
      <c r="H54" s="571"/>
      <c r="I54" s="198"/>
      <c r="J54" s="170"/>
      <c r="K54" s="171"/>
      <c r="L54" s="173"/>
      <c r="M54" s="172"/>
    </row>
    <row r="55" spans="1:13" x14ac:dyDescent="0.25">
      <c r="A55" s="566"/>
      <c r="B55" s="169"/>
      <c r="C55" s="568"/>
      <c r="D55" s="169" t="s">
        <v>171</v>
      </c>
      <c r="E55" s="169"/>
      <c r="F55" s="169"/>
      <c r="G55" s="169"/>
      <c r="H55" s="571"/>
      <c r="I55" s="198"/>
      <c r="J55" s="170"/>
      <c r="K55" s="171"/>
      <c r="L55" s="173"/>
      <c r="M55" s="172"/>
    </row>
    <row r="56" spans="1:13" x14ac:dyDescent="0.25">
      <c r="A56" s="566"/>
      <c r="B56" s="169"/>
      <c r="C56" s="568"/>
      <c r="D56" s="169" t="s">
        <v>171</v>
      </c>
      <c r="E56" s="169"/>
      <c r="F56" s="169"/>
      <c r="G56" s="169"/>
      <c r="H56" s="571"/>
      <c r="I56" s="198"/>
      <c r="J56" s="170"/>
      <c r="K56" s="171"/>
      <c r="L56" s="173"/>
      <c r="M56" s="172"/>
    </row>
    <row r="57" spans="1:13" x14ac:dyDescent="0.25">
      <c r="A57" s="567"/>
      <c r="B57" s="169"/>
      <c r="C57" s="569"/>
      <c r="D57" s="169" t="s">
        <v>171</v>
      </c>
      <c r="E57" s="169"/>
      <c r="F57" s="169"/>
      <c r="G57" s="169"/>
      <c r="H57" s="572"/>
      <c r="I57" s="199"/>
      <c r="J57" s="174"/>
      <c r="K57" s="168"/>
      <c r="L57" s="173"/>
      <c r="M57" s="172"/>
    </row>
    <row r="58" spans="1:13" x14ac:dyDescent="0.25">
      <c r="A58" s="556"/>
      <c r="B58" s="153"/>
      <c r="C58" s="558"/>
      <c r="D58" s="145" t="s">
        <v>171</v>
      </c>
      <c r="E58" s="153"/>
      <c r="F58" s="153"/>
      <c r="G58" s="153"/>
      <c r="H58" s="560" t="str">
        <f>IFERROR((SUM(G58:G64)/C58),"")</f>
        <v/>
      </c>
      <c r="I58" s="200"/>
      <c r="J58" s="154"/>
      <c r="K58" s="155"/>
      <c r="L58" s="156"/>
      <c r="M58" s="157"/>
    </row>
    <row r="59" spans="1:13" x14ac:dyDescent="0.25">
      <c r="A59" s="556"/>
      <c r="B59" s="143"/>
      <c r="C59" s="558"/>
      <c r="D59" s="383" t="s">
        <v>171</v>
      </c>
      <c r="E59" s="143"/>
      <c r="F59" s="143"/>
      <c r="G59" s="143"/>
      <c r="H59" s="561"/>
      <c r="I59" s="201"/>
      <c r="J59" s="158"/>
      <c r="K59" s="159"/>
      <c r="L59" s="160"/>
      <c r="M59" s="146"/>
    </row>
    <row r="60" spans="1:13" x14ac:dyDescent="0.25">
      <c r="A60" s="556"/>
      <c r="B60" s="143"/>
      <c r="C60" s="558"/>
      <c r="D60" s="383" t="s">
        <v>171</v>
      </c>
      <c r="E60" s="143"/>
      <c r="F60" s="143"/>
      <c r="G60" s="143"/>
      <c r="H60" s="561"/>
      <c r="I60" s="201"/>
      <c r="J60" s="158"/>
      <c r="K60" s="159"/>
      <c r="L60" s="160"/>
      <c r="M60" s="146"/>
    </row>
    <row r="61" spans="1:13" x14ac:dyDescent="0.25">
      <c r="A61" s="556"/>
      <c r="B61" s="143"/>
      <c r="C61" s="558"/>
      <c r="D61" s="383" t="s">
        <v>171</v>
      </c>
      <c r="E61" s="143"/>
      <c r="F61" s="143"/>
      <c r="G61" s="143"/>
      <c r="H61" s="561"/>
      <c r="I61" s="201"/>
      <c r="J61" s="158"/>
      <c r="K61" s="159"/>
      <c r="L61" s="160"/>
      <c r="M61" s="146"/>
    </row>
    <row r="62" spans="1:13" x14ac:dyDescent="0.25">
      <c r="A62" s="556"/>
      <c r="B62" s="143"/>
      <c r="C62" s="558"/>
      <c r="D62" s="383" t="s">
        <v>171</v>
      </c>
      <c r="E62" s="143"/>
      <c r="F62" s="143"/>
      <c r="G62" s="143"/>
      <c r="H62" s="561"/>
      <c r="I62" s="201"/>
      <c r="J62" s="158"/>
      <c r="K62" s="159"/>
      <c r="L62" s="160"/>
      <c r="M62" s="146"/>
    </row>
    <row r="63" spans="1:13" x14ac:dyDescent="0.25">
      <c r="A63" s="556"/>
      <c r="B63" s="143"/>
      <c r="C63" s="558"/>
      <c r="D63" s="383" t="s">
        <v>171</v>
      </c>
      <c r="E63" s="143"/>
      <c r="F63" s="143"/>
      <c r="G63" s="143"/>
      <c r="H63" s="561"/>
      <c r="I63" s="201"/>
      <c r="J63" s="158"/>
      <c r="K63" s="159"/>
      <c r="L63" s="160"/>
      <c r="M63" s="146"/>
    </row>
    <row r="64" spans="1:13" x14ac:dyDescent="0.25">
      <c r="A64" s="557"/>
      <c r="B64" s="143"/>
      <c r="C64" s="559"/>
      <c r="D64" s="383" t="s">
        <v>171</v>
      </c>
      <c r="E64" s="143"/>
      <c r="F64" s="143"/>
      <c r="G64" s="143"/>
      <c r="H64" s="562"/>
      <c r="I64" s="202"/>
      <c r="J64" s="161"/>
      <c r="K64" s="162"/>
      <c r="L64" s="160"/>
      <c r="M64" s="146"/>
    </row>
    <row r="65" spans="1:13" x14ac:dyDescent="0.25">
      <c r="A65" s="556"/>
      <c r="B65" s="153"/>
      <c r="C65" s="558"/>
      <c r="D65" s="145" t="s">
        <v>171</v>
      </c>
      <c r="E65" s="153"/>
      <c r="F65" s="153"/>
      <c r="G65" s="153"/>
      <c r="H65" s="560" t="str">
        <f t="shared" ref="H65" si="2">IFERROR((SUM(G65:G71)/C65),"")</f>
        <v/>
      </c>
      <c r="I65" s="200"/>
      <c r="J65" s="154"/>
      <c r="K65" s="155"/>
      <c r="L65" s="156"/>
      <c r="M65" s="157"/>
    </row>
    <row r="66" spans="1:13" x14ac:dyDescent="0.25">
      <c r="A66" s="556"/>
      <c r="B66" s="143"/>
      <c r="C66" s="558"/>
      <c r="D66" s="383" t="s">
        <v>171</v>
      </c>
      <c r="E66" s="143"/>
      <c r="F66" s="143"/>
      <c r="G66" s="143"/>
      <c r="H66" s="561"/>
      <c r="I66" s="201"/>
      <c r="J66" s="158"/>
      <c r="K66" s="159"/>
      <c r="L66" s="160"/>
      <c r="M66" s="146"/>
    </row>
    <row r="67" spans="1:13" x14ac:dyDescent="0.25">
      <c r="A67" s="556"/>
      <c r="B67" s="143"/>
      <c r="C67" s="558"/>
      <c r="D67" s="383" t="s">
        <v>171</v>
      </c>
      <c r="E67" s="143"/>
      <c r="F67" s="143"/>
      <c r="G67" s="143"/>
      <c r="H67" s="561"/>
      <c r="I67" s="201"/>
      <c r="J67" s="158"/>
      <c r="K67" s="159"/>
      <c r="L67" s="160"/>
      <c r="M67" s="146"/>
    </row>
    <row r="68" spans="1:13" x14ac:dyDescent="0.25">
      <c r="A68" s="556"/>
      <c r="B68" s="143"/>
      <c r="C68" s="558"/>
      <c r="D68" s="383" t="s">
        <v>171</v>
      </c>
      <c r="E68" s="143"/>
      <c r="F68" s="143"/>
      <c r="G68" s="143"/>
      <c r="H68" s="561"/>
      <c r="I68" s="201"/>
      <c r="J68" s="158"/>
      <c r="K68" s="159"/>
      <c r="L68" s="160"/>
      <c r="M68" s="146"/>
    </row>
    <row r="69" spans="1:13" x14ac:dyDescent="0.25">
      <c r="A69" s="556"/>
      <c r="B69" s="143"/>
      <c r="C69" s="558"/>
      <c r="D69" s="383" t="s">
        <v>171</v>
      </c>
      <c r="E69" s="143"/>
      <c r="F69" s="143"/>
      <c r="G69" s="143"/>
      <c r="H69" s="561"/>
      <c r="I69" s="201"/>
      <c r="J69" s="158"/>
      <c r="K69" s="159"/>
      <c r="L69" s="160"/>
      <c r="M69" s="146"/>
    </row>
    <row r="70" spans="1:13" x14ac:dyDescent="0.25">
      <c r="A70" s="556"/>
      <c r="B70" s="143"/>
      <c r="C70" s="558"/>
      <c r="D70" s="383" t="s">
        <v>171</v>
      </c>
      <c r="E70" s="143"/>
      <c r="F70" s="143"/>
      <c r="G70" s="143"/>
      <c r="H70" s="561"/>
      <c r="I70" s="201"/>
      <c r="J70" s="158"/>
      <c r="K70" s="159"/>
      <c r="L70" s="160"/>
      <c r="M70" s="146"/>
    </row>
    <row r="71" spans="1:13" x14ac:dyDescent="0.25">
      <c r="A71" s="557"/>
      <c r="B71" s="143"/>
      <c r="C71" s="559"/>
      <c r="D71" s="383" t="s">
        <v>171</v>
      </c>
      <c r="E71" s="143"/>
      <c r="F71" s="143"/>
      <c r="G71" s="143"/>
      <c r="H71" s="562"/>
      <c r="I71" s="202"/>
      <c r="J71" s="161"/>
      <c r="K71" s="162"/>
      <c r="L71" s="160"/>
      <c r="M71" s="146"/>
    </row>
    <row r="72" spans="1:13" x14ac:dyDescent="0.25">
      <c r="A72" s="556"/>
      <c r="B72" s="153"/>
      <c r="C72" s="558"/>
      <c r="D72" s="145" t="s">
        <v>171</v>
      </c>
      <c r="E72" s="153"/>
      <c r="F72" s="153"/>
      <c r="G72" s="153"/>
      <c r="H72" s="560" t="str">
        <f t="shared" ref="H72" si="3">IFERROR((SUM(G72:G78)/C72),"")</f>
        <v/>
      </c>
      <c r="I72" s="200"/>
      <c r="J72" s="154"/>
      <c r="K72" s="155"/>
      <c r="L72" s="156"/>
      <c r="M72" s="157"/>
    </row>
    <row r="73" spans="1:13" x14ac:dyDescent="0.25">
      <c r="A73" s="556"/>
      <c r="B73" s="143"/>
      <c r="C73" s="558"/>
      <c r="D73" s="383" t="s">
        <v>171</v>
      </c>
      <c r="E73" s="143"/>
      <c r="F73" s="143"/>
      <c r="G73" s="143"/>
      <c r="H73" s="561"/>
      <c r="I73" s="201"/>
      <c r="J73" s="158"/>
      <c r="K73" s="159"/>
      <c r="L73" s="160"/>
      <c r="M73" s="146"/>
    </row>
    <row r="74" spans="1:13" x14ac:dyDescent="0.25">
      <c r="A74" s="556"/>
      <c r="B74" s="143"/>
      <c r="C74" s="558"/>
      <c r="D74" s="383" t="s">
        <v>171</v>
      </c>
      <c r="E74" s="143"/>
      <c r="F74" s="143"/>
      <c r="G74" s="143"/>
      <c r="H74" s="561"/>
      <c r="I74" s="201"/>
      <c r="J74" s="158"/>
      <c r="K74" s="159"/>
      <c r="L74" s="160"/>
      <c r="M74" s="146"/>
    </row>
    <row r="75" spans="1:13" x14ac:dyDescent="0.25">
      <c r="A75" s="556"/>
      <c r="B75" s="143"/>
      <c r="C75" s="558"/>
      <c r="D75" s="383" t="s">
        <v>171</v>
      </c>
      <c r="E75" s="143"/>
      <c r="F75" s="143"/>
      <c r="G75" s="143"/>
      <c r="H75" s="561"/>
      <c r="I75" s="201"/>
      <c r="J75" s="158"/>
      <c r="K75" s="159"/>
      <c r="L75" s="160"/>
      <c r="M75" s="146"/>
    </row>
    <row r="76" spans="1:13" x14ac:dyDescent="0.25">
      <c r="A76" s="556"/>
      <c r="B76" s="143"/>
      <c r="C76" s="558"/>
      <c r="D76" s="383" t="s">
        <v>171</v>
      </c>
      <c r="E76" s="143"/>
      <c r="F76" s="143"/>
      <c r="G76" s="143"/>
      <c r="H76" s="561"/>
      <c r="I76" s="201"/>
      <c r="J76" s="158"/>
      <c r="K76" s="159"/>
      <c r="L76" s="160"/>
      <c r="M76" s="146"/>
    </row>
    <row r="77" spans="1:13" x14ac:dyDescent="0.25">
      <c r="A77" s="556"/>
      <c r="B77" s="143"/>
      <c r="C77" s="558"/>
      <c r="D77" s="383" t="s">
        <v>171</v>
      </c>
      <c r="E77" s="143"/>
      <c r="F77" s="143"/>
      <c r="G77" s="143"/>
      <c r="H77" s="561"/>
      <c r="I77" s="201"/>
      <c r="J77" s="158"/>
      <c r="K77" s="159"/>
      <c r="L77" s="160"/>
      <c r="M77" s="146"/>
    </row>
    <row r="78" spans="1:13" x14ac:dyDescent="0.25">
      <c r="A78" s="557"/>
      <c r="B78" s="143"/>
      <c r="C78" s="559"/>
      <c r="D78" s="383" t="s">
        <v>171</v>
      </c>
      <c r="E78" s="143"/>
      <c r="F78" s="143"/>
      <c r="G78" s="143"/>
      <c r="H78" s="562"/>
      <c r="I78" s="202"/>
      <c r="J78" s="161"/>
      <c r="K78" s="162"/>
      <c r="L78" s="160"/>
      <c r="M78" s="146"/>
    </row>
    <row r="79" spans="1:13" x14ac:dyDescent="0.25">
      <c r="A79" s="556"/>
      <c r="B79" s="153"/>
      <c r="C79" s="558"/>
      <c r="D79" s="145" t="s">
        <v>171</v>
      </c>
      <c r="E79" s="153"/>
      <c r="F79" s="153"/>
      <c r="G79" s="153"/>
      <c r="H79" s="560" t="str">
        <f t="shared" ref="H79" si="4">IFERROR((SUM(G79:G85)/C79),"")</f>
        <v/>
      </c>
      <c r="I79" s="200"/>
      <c r="J79" s="154"/>
      <c r="K79" s="155"/>
      <c r="L79" s="156"/>
      <c r="M79" s="157"/>
    </row>
    <row r="80" spans="1:13" x14ac:dyDescent="0.25">
      <c r="A80" s="556"/>
      <c r="B80" s="143"/>
      <c r="C80" s="558"/>
      <c r="D80" s="383" t="s">
        <v>171</v>
      </c>
      <c r="E80" s="143"/>
      <c r="F80" s="143"/>
      <c r="G80" s="143"/>
      <c r="H80" s="561"/>
      <c r="I80" s="201"/>
      <c r="J80" s="158"/>
      <c r="K80" s="159"/>
      <c r="L80" s="160"/>
      <c r="M80" s="146"/>
    </row>
    <row r="81" spans="1:13" x14ac:dyDescent="0.25">
      <c r="A81" s="556"/>
      <c r="B81" s="143"/>
      <c r="C81" s="558"/>
      <c r="D81" s="383" t="s">
        <v>171</v>
      </c>
      <c r="E81" s="143"/>
      <c r="F81" s="143"/>
      <c r="G81" s="143"/>
      <c r="H81" s="561"/>
      <c r="I81" s="201"/>
      <c r="J81" s="158"/>
      <c r="K81" s="159"/>
      <c r="L81" s="160"/>
      <c r="M81" s="146"/>
    </row>
    <row r="82" spans="1:13" x14ac:dyDescent="0.25">
      <c r="A82" s="556"/>
      <c r="B82" s="143"/>
      <c r="C82" s="558"/>
      <c r="D82" s="383" t="s">
        <v>171</v>
      </c>
      <c r="E82" s="143"/>
      <c r="F82" s="143"/>
      <c r="G82" s="143"/>
      <c r="H82" s="561"/>
      <c r="I82" s="201"/>
      <c r="J82" s="158"/>
      <c r="K82" s="159"/>
      <c r="L82" s="160"/>
      <c r="M82" s="146"/>
    </row>
    <row r="83" spans="1:13" x14ac:dyDescent="0.25">
      <c r="A83" s="556"/>
      <c r="B83" s="143"/>
      <c r="C83" s="558"/>
      <c r="D83" s="383" t="s">
        <v>171</v>
      </c>
      <c r="E83" s="143"/>
      <c r="F83" s="143"/>
      <c r="G83" s="143"/>
      <c r="H83" s="561"/>
      <c r="I83" s="201"/>
      <c r="J83" s="158"/>
      <c r="K83" s="159"/>
      <c r="L83" s="160"/>
      <c r="M83" s="146"/>
    </row>
    <row r="84" spans="1:13" x14ac:dyDescent="0.25">
      <c r="A84" s="556"/>
      <c r="B84" s="143"/>
      <c r="C84" s="558"/>
      <c r="D84" s="383" t="s">
        <v>171</v>
      </c>
      <c r="E84" s="143"/>
      <c r="F84" s="143"/>
      <c r="G84" s="143"/>
      <c r="H84" s="561"/>
      <c r="I84" s="201"/>
      <c r="J84" s="158"/>
      <c r="K84" s="159"/>
      <c r="L84" s="160"/>
      <c r="M84" s="146"/>
    </row>
    <row r="85" spans="1:13" x14ac:dyDescent="0.25">
      <c r="A85" s="557"/>
      <c r="B85" s="143"/>
      <c r="C85" s="559"/>
      <c r="D85" s="383" t="s">
        <v>171</v>
      </c>
      <c r="E85" s="143"/>
      <c r="F85" s="143"/>
      <c r="G85" s="143"/>
      <c r="H85" s="562"/>
      <c r="I85" s="202"/>
      <c r="J85" s="161"/>
      <c r="K85" s="162"/>
      <c r="L85" s="160"/>
      <c r="M85" s="146"/>
    </row>
    <row r="86" spans="1:13" x14ac:dyDescent="0.25">
      <c r="A86" s="556"/>
      <c r="B86" s="153"/>
      <c r="C86" s="558"/>
      <c r="D86" s="145" t="s">
        <v>171</v>
      </c>
      <c r="E86" s="153"/>
      <c r="F86" s="153"/>
      <c r="G86" s="153"/>
      <c r="H86" s="560" t="str">
        <f t="shared" ref="H86" si="5">IFERROR((SUM(G86:G92)/C86),"")</f>
        <v/>
      </c>
      <c r="I86" s="200"/>
      <c r="J86" s="154"/>
      <c r="K86" s="155"/>
      <c r="L86" s="156"/>
      <c r="M86" s="157"/>
    </row>
    <row r="87" spans="1:13" x14ac:dyDescent="0.25">
      <c r="A87" s="556"/>
      <c r="B87" s="143"/>
      <c r="C87" s="558"/>
      <c r="D87" s="383" t="s">
        <v>171</v>
      </c>
      <c r="E87" s="143"/>
      <c r="F87" s="143"/>
      <c r="G87" s="143"/>
      <c r="H87" s="561"/>
      <c r="I87" s="201"/>
      <c r="J87" s="158"/>
      <c r="K87" s="159"/>
      <c r="L87" s="160"/>
      <c r="M87" s="146"/>
    </row>
    <row r="88" spans="1:13" x14ac:dyDescent="0.25">
      <c r="A88" s="556"/>
      <c r="B88" s="143"/>
      <c r="C88" s="558"/>
      <c r="D88" s="383" t="s">
        <v>171</v>
      </c>
      <c r="E88" s="143"/>
      <c r="F88" s="143"/>
      <c r="G88" s="143"/>
      <c r="H88" s="561"/>
      <c r="I88" s="201"/>
      <c r="J88" s="158"/>
      <c r="K88" s="159"/>
      <c r="L88" s="160"/>
      <c r="M88" s="146"/>
    </row>
    <row r="89" spans="1:13" x14ac:dyDescent="0.25">
      <c r="A89" s="556"/>
      <c r="B89" s="143"/>
      <c r="C89" s="558"/>
      <c r="D89" s="383" t="s">
        <v>171</v>
      </c>
      <c r="E89" s="143"/>
      <c r="F89" s="143"/>
      <c r="G89" s="143"/>
      <c r="H89" s="561"/>
      <c r="I89" s="201"/>
      <c r="J89" s="158"/>
      <c r="K89" s="159"/>
      <c r="L89" s="160"/>
      <c r="M89" s="146"/>
    </row>
    <row r="90" spans="1:13" x14ac:dyDescent="0.25">
      <c r="A90" s="556"/>
      <c r="B90" s="143"/>
      <c r="C90" s="558"/>
      <c r="D90" s="383" t="s">
        <v>171</v>
      </c>
      <c r="E90" s="143"/>
      <c r="F90" s="143"/>
      <c r="G90" s="143"/>
      <c r="H90" s="561"/>
      <c r="I90" s="201"/>
      <c r="J90" s="158"/>
      <c r="K90" s="159"/>
      <c r="L90" s="160"/>
      <c r="M90" s="146"/>
    </row>
    <row r="91" spans="1:13" x14ac:dyDescent="0.25">
      <c r="A91" s="556"/>
      <c r="B91" s="143"/>
      <c r="C91" s="558"/>
      <c r="D91" s="383" t="s">
        <v>171</v>
      </c>
      <c r="E91" s="143"/>
      <c r="F91" s="143"/>
      <c r="G91" s="143"/>
      <c r="H91" s="561"/>
      <c r="I91" s="201"/>
      <c r="J91" s="158"/>
      <c r="K91" s="159"/>
      <c r="L91" s="160"/>
      <c r="M91" s="146"/>
    </row>
    <row r="92" spans="1:13" x14ac:dyDescent="0.25">
      <c r="A92" s="557"/>
      <c r="B92" s="143"/>
      <c r="C92" s="559"/>
      <c r="D92" s="383" t="s">
        <v>171</v>
      </c>
      <c r="E92" s="143"/>
      <c r="F92" s="143"/>
      <c r="G92" s="143"/>
      <c r="H92" s="562"/>
      <c r="I92" s="202"/>
      <c r="J92" s="161"/>
      <c r="K92" s="162"/>
      <c r="L92" s="160"/>
      <c r="M92" s="146"/>
    </row>
  </sheetData>
  <sheetProtection algorithmName="SHA-512" hashValue="oSRNVZPQu5StbZBYe08X3M8gsr4UmluFi7Fpq4NR9DYtchqFRg1I6qjBn4w/VT8CVFPj3HVPiv7QTtiUp0AjlQ==" saltValue="494P4FrI1AvyiRxMCfvgnw==" spinCount="100000" sheet="1" objects="1" scenarios="1" formatRows="0"/>
  <mergeCells count="20">
    <mergeCell ref="A79:A85"/>
    <mergeCell ref="C79:C85"/>
    <mergeCell ref="H79:H85"/>
    <mergeCell ref="A86:A92"/>
    <mergeCell ref="C86:C92"/>
    <mergeCell ref="H86:H92"/>
    <mergeCell ref="A65:A71"/>
    <mergeCell ref="C65:C71"/>
    <mergeCell ref="H65:H71"/>
    <mergeCell ref="A72:A78"/>
    <mergeCell ref="C72:C78"/>
    <mergeCell ref="H72:H78"/>
    <mergeCell ref="A58:A64"/>
    <mergeCell ref="C58:C64"/>
    <mergeCell ref="H58:H64"/>
    <mergeCell ref="A1:M1"/>
    <mergeCell ref="A49:M49"/>
    <mergeCell ref="A51:A57"/>
    <mergeCell ref="C51:C57"/>
    <mergeCell ref="H51:H57"/>
  </mergeCells>
  <pageMargins left="0.70866141732283472" right="0.70866141732283472" top="0.74803149606299213" bottom="0.74803149606299213" header="0.31496062992125984" footer="0.31496062992125984"/>
  <pageSetup paperSize="9" scale="74" fitToHeight="3"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48FFAE86-5898-4DC2-BC11-E0F48FC3EACF}">
          <x14:formula1>
            <xm:f>Dropdowns!$H$3:$H$11</xm:f>
          </x14:formula1>
          <xm:sqref>D4:D48</xm:sqref>
        </x14:dataValidation>
        <x14:dataValidation type="list" allowBlank="1" showInputMessage="1" showErrorMessage="1" xr:uid="{01BAF7C2-7271-4967-A565-2BB1BF5FB6AE}">
          <x14:formula1>
            <xm:f>Dropdowns!$C$3:$C$13</xm:f>
          </x14:formula1>
          <xm:sqref>B9:B48 B58:B92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B7BC5-CFF4-4408-96CB-71331495B641}">
  <sheetPr>
    <tabColor rgb="FFFFC000"/>
    <pageSetUpPr fitToPage="1"/>
  </sheetPr>
  <dimension ref="A1:F147"/>
  <sheetViews>
    <sheetView workbookViewId="0"/>
  </sheetViews>
  <sheetFormatPr defaultColWidth="9.140625" defaultRowHeight="15" x14ac:dyDescent="0.25"/>
  <cols>
    <col min="1" max="1" width="20.5703125" style="95" bestFit="1" customWidth="1"/>
    <col min="2" max="2" width="28.5703125" style="95" bestFit="1" customWidth="1"/>
    <col min="3" max="3" width="29.42578125" style="95" bestFit="1" customWidth="1"/>
    <col min="4" max="4" width="17.28515625" style="127" bestFit="1" customWidth="1"/>
    <col min="5" max="5" width="17" style="95" hidden="1" customWidth="1"/>
    <col min="6" max="6" width="18.28515625" style="95" hidden="1" customWidth="1"/>
    <col min="7" max="16384" width="9.140625" style="95"/>
  </cols>
  <sheetData>
    <row r="1" spans="1:6" x14ac:dyDescent="0.25">
      <c r="A1" s="107" t="s">
        <v>173</v>
      </c>
      <c r="B1" s="107" t="s">
        <v>174</v>
      </c>
      <c r="C1" s="107" t="s">
        <v>175</v>
      </c>
      <c r="D1" s="107" t="s">
        <v>176</v>
      </c>
      <c r="E1" s="107" t="s">
        <v>177</v>
      </c>
      <c r="F1" s="108" t="s">
        <v>178</v>
      </c>
    </row>
    <row r="2" spans="1:6" x14ac:dyDescent="0.25">
      <c r="A2" s="109" t="s">
        <v>179</v>
      </c>
      <c r="B2" s="109" t="s">
        <v>179</v>
      </c>
      <c r="C2" s="110"/>
      <c r="D2" s="110" t="s">
        <v>160</v>
      </c>
      <c r="E2" s="109" t="s">
        <v>73</v>
      </c>
      <c r="F2" s="111" t="s">
        <v>180</v>
      </c>
    </row>
    <row r="3" spans="1:6" x14ac:dyDescent="0.25">
      <c r="A3" s="112" t="s">
        <v>181</v>
      </c>
      <c r="B3" s="112" t="s">
        <v>182</v>
      </c>
      <c r="C3" s="111"/>
      <c r="D3" s="111" t="s">
        <v>183</v>
      </c>
      <c r="E3" s="112" t="s">
        <v>70</v>
      </c>
      <c r="F3" s="113" t="s">
        <v>184</v>
      </c>
    </row>
    <row r="4" spans="1:6" x14ac:dyDescent="0.25">
      <c r="A4" s="112" t="s">
        <v>181</v>
      </c>
      <c r="B4" s="112" t="s">
        <v>185</v>
      </c>
      <c r="C4" s="112" t="s">
        <v>186</v>
      </c>
      <c r="D4" s="111" t="s">
        <v>180</v>
      </c>
      <c r="E4" s="112" t="s">
        <v>70</v>
      </c>
      <c r="F4" s="114" t="s">
        <v>187</v>
      </c>
    </row>
    <row r="5" spans="1:6" x14ac:dyDescent="0.25">
      <c r="A5" s="112" t="s">
        <v>181</v>
      </c>
      <c r="B5" s="112" t="s">
        <v>188</v>
      </c>
      <c r="C5" s="112" t="s">
        <v>189</v>
      </c>
      <c r="D5" s="111" t="s">
        <v>190</v>
      </c>
      <c r="E5" s="112" t="s">
        <v>70</v>
      </c>
      <c r="F5" s="114" t="s">
        <v>191</v>
      </c>
    </row>
    <row r="6" spans="1:6" x14ac:dyDescent="0.25">
      <c r="A6" s="112" t="s">
        <v>181</v>
      </c>
      <c r="B6" s="112" t="s">
        <v>192</v>
      </c>
      <c r="C6" s="112" t="s">
        <v>193</v>
      </c>
      <c r="D6" s="111" t="s">
        <v>194</v>
      </c>
      <c r="E6" s="112" t="s">
        <v>70</v>
      </c>
      <c r="F6" s="111" t="s">
        <v>190</v>
      </c>
    </row>
    <row r="7" spans="1:6" x14ac:dyDescent="0.25">
      <c r="A7" s="112" t="s">
        <v>181</v>
      </c>
      <c r="B7" s="112" t="s">
        <v>195</v>
      </c>
      <c r="C7" s="112" t="s">
        <v>196</v>
      </c>
      <c r="D7" s="111" t="s">
        <v>197</v>
      </c>
      <c r="E7" s="112" t="s">
        <v>70</v>
      </c>
      <c r="F7" s="111" t="s">
        <v>194</v>
      </c>
    </row>
    <row r="8" spans="1:6" x14ac:dyDescent="0.25">
      <c r="A8" s="112" t="s">
        <v>181</v>
      </c>
      <c r="B8" s="112" t="s">
        <v>198</v>
      </c>
      <c r="C8" s="112" t="s">
        <v>199</v>
      </c>
      <c r="D8" s="111" t="s">
        <v>162</v>
      </c>
      <c r="E8" s="112" t="s">
        <v>70</v>
      </c>
      <c r="F8" s="115" t="s">
        <v>200</v>
      </c>
    </row>
    <row r="9" spans="1:6" x14ac:dyDescent="0.25">
      <c r="A9" s="112" t="s">
        <v>181</v>
      </c>
      <c r="B9" s="112" t="s">
        <v>201</v>
      </c>
      <c r="C9" s="112" t="s">
        <v>202</v>
      </c>
      <c r="D9" s="111" t="s">
        <v>203</v>
      </c>
      <c r="E9" s="112" t="s">
        <v>70</v>
      </c>
      <c r="F9" s="111" t="s">
        <v>197</v>
      </c>
    </row>
    <row r="10" spans="1:6" x14ac:dyDescent="0.25">
      <c r="A10" s="112" t="s">
        <v>181</v>
      </c>
      <c r="B10" s="112" t="s">
        <v>204</v>
      </c>
      <c r="C10" s="112" t="s">
        <v>205</v>
      </c>
      <c r="D10" s="111" t="s">
        <v>206</v>
      </c>
      <c r="E10" s="112" t="s">
        <v>70</v>
      </c>
      <c r="F10" s="111" t="s">
        <v>203</v>
      </c>
    </row>
    <row r="11" spans="1:6" x14ac:dyDescent="0.25">
      <c r="A11" s="112" t="s">
        <v>181</v>
      </c>
      <c r="B11" s="112" t="s">
        <v>207</v>
      </c>
      <c r="C11" s="112" t="s">
        <v>208</v>
      </c>
      <c r="D11" s="111" t="s">
        <v>209</v>
      </c>
      <c r="E11" s="112" t="s">
        <v>70</v>
      </c>
      <c r="F11" s="111" t="s">
        <v>162</v>
      </c>
    </row>
    <row r="12" spans="1:6" x14ac:dyDescent="0.25">
      <c r="A12" s="112" t="s">
        <v>181</v>
      </c>
      <c r="B12" s="112" t="s">
        <v>210</v>
      </c>
      <c r="C12" s="112" t="s">
        <v>211</v>
      </c>
      <c r="D12" s="111" t="s">
        <v>212</v>
      </c>
      <c r="E12" s="112" t="s">
        <v>70</v>
      </c>
      <c r="F12" s="115" t="s">
        <v>213</v>
      </c>
    </row>
    <row r="13" spans="1:6" x14ac:dyDescent="0.25">
      <c r="A13" s="112" t="s">
        <v>181</v>
      </c>
      <c r="B13" s="112" t="s">
        <v>214</v>
      </c>
      <c r="C13" s="112" t="s">
        <v>215</v>
      </c>
      <c r="D13" s="111" t="s">
        <v>216</v>
      </c>
      <c r="E13" s="112" t="s">
        <v>70</v>
      </c>
      <c r="F13" s="115" t="s">
        <v>217</v>
      </c>
    </row>
    <row r="14" spans="1:6" x14ac:dyDescent="0.25">
      <c r="A14" s="112" t="s">
        <v>181</v>
      </c>
      <c r="B14" s="112" t="s">
        <v>218</v>
      </c>
      <c r="C14" s="112" t="s">
        <v>219</v>
      </c>
      <c r="D14" s="111" t="s">
        <v>220</v>
      </c>
      <c r="E14" s="112" t="s">
        <v>70</v>
      </c>
      <c r="F14" s="113" t="s">
        <v>221</v>
      </c>
    </row>
    <row r="15" spans="1:6" x14ac:dyDescent="0.25">
      <c r="A15" s="112" t="s">
        <v>181</v>
      </c>
      <c r="B15" s="112" t="s">
        <v>222</v>
      </c>
      <c r="C15" s="112" t="s">
        <v>223</v>
      </c>
      <c r="D15" s="111" t="s">
        <v>224</v>
      </c>
      <c r="E15" s="112" t="s">
        <v>70</v>
      </c>
      <c r="F15" s="114" t="s">
        <v>225</v>
      </c>
    </row>
    <row r="16" spans="1:6" x14ac:dyDescent="0.25">
      <c r="A16" s="112" t="s">
        <v>181</v>
      </c>
      <c r="B16" s="112" t="s">
        <v>226</v>
      </c>
      <c r="C16" s="112" t="s">
        <v>227</v>
      </c>
      <c r="D16" s="111" t="s">
        <v>228</v>
      </c>
      <c r="E16" s="112" t="s">
        <v>70</v>
      </c>
      <c r="F16" s="111" t="s">
        <v>216</v>
      </c>
    </row>
    <row r="17" spans="1:6" x14ac:dyDescent="0.25">
      <c r="A17" s="112" t="s">
        <v>181</v>
      </c>
      <c r="B17" s="112" t="s">
        <v>229</v>
      </c>
      <c r="C17" s="112" t="s">
        <v>230</v>
      </c>
      <c r="D17" s="111" t="s">
        <v>231</v>
      </c>
      <c r="E17" s="112" t="s">
        <v>70</v>
      </c>
      <c r="F17" s="111" t="s">
        <v>209</v>
      </c>
    </row>
    <row r="18" spans="1:6" x14ac:dyDescent="0.25">
      <c r="A18" s="112" t="s">
        <v>181</v>
      </c>
      <c r="B18" s="112" t="s">
        <v>232</v>
      </c>
      <c r="C18" s="112" t="s">
        <v>233</v>
      </c>
      <c r="D18" s="111" t="s">
        <v>234</v>
      </c>
      <c r="E18" s="112" t="s">
        <v>70</v>
      </c>
      <c r="F18" s="115" t="s">
        <v>235</v>
      </c>
    </row>
    <row r="19" spans="1:6" x14ac:dyDescent="0.25">
      <c r="A19" s="112" t="s">
        <v>181</v>
      </c>
      <c r="B19" s="112" t="s">
        <v>236</v>
      </c>
      <c r="C19" s="112" t="s">
        <v>237</v>
      </c>
      <c r="D19" s="111" t="s">
        <v>238</v>
      </c>
      <c r="E19" s="112" t="s">
        <v>70</v>
      </c>
      <c r="F19" s="114" t="s">
        <v>239</v>
      </c>
    </row>
    <row r="20" spans="1:6" x14ac:dyDescent="0.25">
      <c r="A20" s="112" t="s">
        <v>181</v>
      </c>
      <c r="B20" s="112" t="s">
        <v>240</v>
      </c>
      <c r="C20" s="112" t="s">
        <v>241</v>
      </c>
      <c r="D20" s="111" t="s">
        <v>242</v>
      </c>
      <c r="E20" s="112" t="s">
        <v>70</v>
      </c>
      <c r="F20" s="115" t="s">
        <v>243</v>
      </c>
    </row>
    <row r="21" spans="1:6" x14ac:dyDescent="0.25">
      <c r="A21" s="112" t="s">
        <v>181</v>
      </c>
      <c r="B21" s="112" t="s">
        <v>244</v>
      </c>
      <c r="C21" s="112" t="s">
        <v>245</v>
      </c>
      <c r="D21" s="111" t="s">
        <v>246</v>
      </c>
      <c r="E21" s="112" t="s">
        <v>70</v>
      </c>
      <c r="F21" s="111" t="s">
        <v>220</v>
      </c>
    </row>
    <row r="22" spans="1:6" x14ac:dyDescent="0.25">
      <c r="A22" s="112" t="s">
        <v>181</v>
      </c>
      <c r="B22" s="112" t="s">
        <v>247</v>
      </c>
      <c r="C22" s="112" t="s">
        <v>248</v>
      </c>
      <c r="D22" s="111" t="s">
        <v>157</v>
      </c>
      <c r="E22" s="112" t="s">
        <v>70</v>
      </c>
      <c r="F22" s="115" t="s">
        <v>249</v>
      </c>
    </row>
    <row r="23" spans="1:6" x14ac:dyDescent="0.25">
      <c r="A23" s="112" t="s">
        <v>181</v>
      </c>
      <c r="B23" s="112" t="s">
        <v>250</v>
      </c>
      <c r="C23" s="112" t="s">
        <v>251</v>
      </c>
      <c r="D23" s="111" t="s">
        <v>252</v>
      </c>
      <c r="E23" s="112" t="s">
        <v>70</v>
      </c>
      <c r="F23" s="113" t="s">
        <v>253</v>
      </c>
    </row>
    <row r="24" spans="1:6" x14ac:dyDescent="0.25">
      <c r="A24" s="112" t="s">
        <v>181</v>
      </c>
      <c r="B24" s="112" t="s">
        <v>254</v>
      </c>
      <c r="C24" s="112" t="s">
        <v>255</v>
      </c>
      <c r="D24" s="111" t="s">
        <v>256</v>
      </c>
      <c r="E24" s="112" t="s">
        <v>70</v>
      </c>
      <c r="F24" s="113" t="s">
        <v>257</v>
      </c>
    </row>
    <row r="25" spans="1:6" x14ac:dyDescent="0.25">
      <c r="A25" s="112" t="s">
        <v>181</v>
      </c>
      <c r="B25" s="112" t="s">
        <v>258</v>
      </c>
      <c r="C25" s="112" t="s">
        <v>259</v>
      </c>
      <c r="D25" s="111" t="s">
        <v>260</v>
      </c>
      <c r="E25" s="112" t="s">
        <v>70</v>
      </c>
      <c r="F25" s="111" t="s">
        <v>231</v>
      </c>
    </row>
    <row r="26" spans="1:6" x14ac:dyDescent="0.25">
      <c r="A26" s="112" t="s">
        <v>181</v>
      </c>
      <c r="B26" s="112" t="s">
        <v>261</v>
      </c>
      <c r="C26" s="112" t="s">
        <v>262</v>
      </c>
      <c r="D26" s="111" t="s">
        <v>263</v>
      </c>
      <c r="E26" s="112" t="s">
        <v>70</v>
      </c>
      <c r="F26" s="114" t="s">
        <v>264</v>
      </c>
    </row>
    <row r="27" spans="1:6" x14ac:dyDescent="0.25">
      <c r="A27" s="112" t="s">
        <v>181</v>
      </c>
      <c r="B27" s="112" t="s">
        <v>265</v>
      </c>
      <c r="C27" s="112" t="s">
        <v>266</v>
      </c>
      <c r="D27" s="111" t="s">
        <v>267</v>
      </c>
      <c r="E27" s="112" t="s">
        <v>70</v>
      </c>
      <c r="F27" s="111" t="s">
        <v>228</v>
      </c>
    </row>
    <row r="28" spans="1:6" x14ac:dyDescent="0.25">
      <c r="A28" s="112" t="s">
        <v>181</v>
      </c>
      <c r="B28" s="112" t="s">
        <v>268</v>
      </c>
      <c r="C28" s="112" t="s">
        <v>269</v>
      </c>
      <c r="D28" s="111" t="s">
        <v>270</v>
      </c>
      <c r="E28" s="112" t="s">
        <v>70</v>
      </c>
      <c r="F28" s="114" t="s">
        <v>271</v>
      </c>
    </row>
    <row r="29" spans="1:6" x14ac:dyDescent="0.25">
      <c r="A29" s="112" t="s">
        <v>181</v>
      </c>
      <c r="B29" s="112" t="s">
        <v>272</v>
      </c>
      <c r="C29" s="112" t="s">
        <v>273</v>
      </c>
      <c r="D29" s="111" t="s">
        <v>151</v>
      </c>
      <c r="E29" s="112" t="s">
        <v>70</v>
      </c>
      <c r="F29" s="115" t="s">
        <v>274</v>
      </c>
    </row>
    <row r="30" spans="1:6" x14ac:dyDescent="0.25">
      <c r="A30" s="112" t="s">
        <v>181</v>
      </c>
      <c r="B30" s="112" t="s">
        <v>275</v>
      </c>
      <c r="C30" s="112" t="s">
        <v>276</v>
      </c>
      <c r="D30" s="111" t="s">
        <v>277</v>
      </c>
      <c r="E30" s="112" t="s">
        <v>70</v>
      </c>
      <c r="F30" s="114" t="s">
        <v>278</v>
      </c>
    </row>
    <row r="31" spans="1:6" x14ac:dyDescent="0.25">
      <c r="A31" s="112" t="s">
        <v>181</v>
      </c>
      <c r="B31" s="112" t="s">
        <v>279</v>
      </c>
      <c r="C31" s="112" t="s">
        <v>280</v>
      </c>
      <c r="D31" s="111" t="s">
        <v>281</v>
      </c>
      <c r="E31" s="112" t="s">
        <v>70</v>
      </c>
      <c r="F31" s="114" t="s">
        <v>282</v>
      </c>
    </row>
    <row r="32" spans="1:6" x14ac:dyDescent="0.25">
      <c r="A32" s="112" t="s">
        <v>181</v>
      </c>
      <c r="B32" s="112" t="s">
        <v>283</v>
      </c>
      <c r="C32" s="112" t="s">
        <v>284</v>
      </c>
      <c r="D32" s="111" t="s">
        <v>285</v>
      </c>
      <c r="E32" s="112" t="s">
        <v>70</v>
      </c>
      <c r="F32" s="111" t="s">
        <v>234</v>
      </c>
    </row>
    <row r="33" spans="1:6" x14ac:dyDescent="0.25">
      <c r="A33" s="112" t="s">
        <v>181</v>
      </c>
      <c r="B33" s="112" t="s">
        <v>286</v>
      </c>
      <c r="C33" s="112" t="s">
        <v>287</v>
      </c>
      <c r="D33" s="111" t="s">
        <v>154</v>
      </c>
      <c r="E33" s="112" t="s">
        <v>70</v>
      </c>
      <c r="F33" s="114" t="s">
        <v>288</v>
      </c>
    </row>
    <row r="34" spans="1:6" x14ac:dyDescent="0.25">
      <c r="A34" s="112" t="s">
        <v>181</v>
      </c>
      <c r="B34" s="112" t="s">
        <v>289</v>
      </c>
      <c r="C34" s="112" t="s">
        <v>290</v>
      </c>
      <c r="D34" s="111" t="s">
        <v>172</v>
      </c>
      <c r="E34" s="112" t="s">
        <v>70</v>
      </c>
      <c r="F34" s="114" t="s">
        <v>291</v>
      </c>
    </row>
    <row r="35" spans="1:6" x14ac:dyDescent="0.25">
      <c r="A35" s="112" t="s">
        <v>181</v>
      </c>
      <c r="B35" s="112" t="s">
        <v>292</v>
      </c>
      <c r="C35" s="112" t="s">
        <v>293</v>
      </c>
      <c r="D35" s="111" t="s">
        <v>294</v>
      </c>
      <c r="E35" s="112" t="s">
        <v>70</v>
      </c>
      <c r="F35" s="114" t="s">
        <v>295</v>
      </c>
    </row>
    <row r="36" spans="1:6" x14ac:dyDescent="0.25">
      <c r="A36" s="112" t="s">
        <v>181</v>
      </c>
      <c r="B36" s="112" t="s">
        <v>296</v>
      </c>
      <c r="C36" s="112" t="s">
        <v>297</v>
      </c>
      <c r="D36" s="111" t="s">
        <v>298</v>
      </c>
      <c r="E36" s="112" t="s">
        <v>70</v>
      </c>
      <c r="F36" s="113" t="s">
        <v>299</v>
      </c>
    </row>
    <row r="37" spans="1:6" x14ac:dyDescent="0.25">
      <c r="A37" s="112" t="s">
        <v>181</v>
      </c>
      <c r="B37" s="112" t="s">
        <v>300</v>
      </c>
      <c r="C37" s="112" t="s">
        <v>301</v>
      </c>
      <c r="D37" s="111" t="s">
        <v>302</v>
      </c>
      <c r="E37" s="112" t="s">
        <v>70</v>
      </c>
      <c r="F37" s="115" t="s">
        <v>303</v>
      </c>
    </row>
    <row r="38" spans="1:6" x14ac:dyDescent="0.25">
      <c r="A38" s="112" t="s">
        <v>181</v>
      </c>
      <c r="B38" s="112" t="s">
        <v>304</v>
      </c>
      <c r="C38" s="112" t="s">
        <v>305</v>
      </c>
      <c r="D38" s="111" t="s">
        <v>306</v>
      </c>
      <c r="E38" s="112" t="s">
        <v>70</v>
      </c>
      <c r="F38" s="115" t="s">
        <v>307</v>
      </c>
    </row>
    <row r="39" spans="1:6" x14ac:dyDescent="0.25">
      <c r="A39" s="112" t="s">
        <v>181</v>
      </c>
      <c r="B39" s="112" t="s">
        <v>308</v>
      </c>
      <c r="C39" s="112" t="s">
        <v>309</v>
      </c>
      <c r="D39" s="111" t="s">
        <v>310</v>
      </c>
      <c r="E39" s="112" t="s">
        <v>70</v>
      </c>
      <c r="F39" s="111" t="s">
        <v>242</v>
      </c>
    </row>
    <row r="40" spans="1:6" x14ac:dyDescent="0.25">
      <c r="A40" s="112" t="s">
        <v>181</v>
      </c>
      <c r="B40" s="112" t="s">
        <v>311</v>
      </c>
      <c r="C40" s="112" t="s">
        <v>312</v>
      </c>
      <c r="D40" s="111" t="s">
        <v>313</v>
      </c>
      <c r="E40" s="112" t="s">
        <v>70</v>
      </c>
      <c r="F40" s="111" t="s">
        <v>238</v>
      </c>
    </row>
    <row r="41" spans="1:6" x14ac:dyDescent="0.25">
      <c r="A41" s="112" t="s">
        <v>181</v>
      </c>
      <c r="B41" s="112" t="s">
        <v>314</v>
      </c>
      <c r="C41" s="112" t="s">
        <v>315</v>
      </c>
      <c r="D41" s="111" t="s">
        <v>316</v>
      </c>
      <c r="E41" s="112" t="s">
        <v>70</v>
      </c>
      <c r="F41" s="111" t="s">
        <v>157</v>
      </c>
    </row>
    <row r="42" spans="1:6" x14ac:dyDescent="0.25">
      <c r="A42" s="116" t="s">
        <v>317</v>
      </c>
      <c r="B42" s="116" t="s">
        <v>318</v>
      </c>
      <c r="C42" s="116"/>
      <c r="D42" s="113" t="s">
        <v>319</v>
      </c>
      <c r="E42" s="116" t="s">
        <v>72</v>
      </c>
      <c r="F42" s="111" t="s">
        <v>252</v>
      </c>
    </row>
    <row r="43" spans="1:6" x14ac:dyDescent="0.25">
      <c r="A43" s="116" t="s">
        <v>317</v>
      </c>
      <c r="B43" s="116" t="s">
        <v>320</v>
      </c>
      <c r="C43" s="116" t="s">
        <v>321</v>
      </c>
      <c r="D43" s="113" t="s">
        <v>184</v>
      </c>
      <c r="E43" s="116" t="s">
        <v>72</v>
      </c>
      <c r="F43" s="111" t="s">
        <v>260</v>
      </c>
    </row>
    <row r="44" spans="1:6" x14ac:dyDescent="0.25">
      <c r="A44" s="116" t="s">
        <v>317</v>
      </c>
      <c r="B44" s="116" t="s">
        <v>322</v>
      </c>
      <c r="C44" s="116" t="s">
        <v>323</v>
      </c>
      <c r="D44" s="113" t="s">
        <v>221</v>
      </c>
      <c r="E44" s="116" t="s">
        <v>72</v>
      </c>
      <c r="F44" s="117" t="s">
        <v>324</v>
      </c>
    </row>
    <row r="45" spans="1:6" x14ac:dyDescent="0.25">
      <c r="A45" s="116" t="s">
        <v>317</v>
      </c>
      <c r="B45" s="116" t="s">
        <v>325</v>
      </c>
      <c r="C45" s="116" t="s">
        <v>326</v>
      </c>
      <c r="D45" s="113" t="s">
        <v>253</v>
      </c>
      <c r="E45" s="116" t="s">
        <v>72</v>
      </c>
      <c r="F45" s="111" t="s">
        <v>256</v>
      </c>
    </row>
    <row r="46" spans="1:6" x14ac:dyDescent="0.25">
      <c r="A46" s="116" t="s">
        <v>317</v>
      </c>
      <c r="B46" s="116" t="s">
        <v>327</v>
      </c>
      <c r="C46" s="116" t="s">
        <v>328</v>
      </c>
      <c r="D46" s="113" t="s">
        <v>257</v>
      </c>
      <c r="E46" s="116" t="s">
        <v>72</v>
      </c>
      <c r="F46" s="114" t="s">
        <v>329</v>
      </c>
    </row>
    <row r="47" spans="1:6" x14ac:dyDescent="0.25">
      <c r="A47" s="116" t="s">
        <v>317</v>
      </c>
      <c r="B47" s="116" t="s">
        <v>330</v>
      </c>
      <c r="C47" s="116" t="s">
        <v>331</v>
      </c>
      <c r="D47" s="113" t="s">
        <v>299</v>
      </c>
      <c r="E47" s="116" t="s">
        <v>72</v>
      </c>
      <c r="F47" s="115" t="s">
        <v>332</v>
      </c>
    </row>
    <row r="48" spans="1:6" x14ac:dyDescent="0.25">
      <c r="A48" s="116" t="s">
        <v>317</v>
      </c>
      <c r="B48" s="116" t="s">
        <v>333</v>
      </c>
      <c r="C48" s="116" t="s">
        <v>334</v>
      </c>
      <c r="D48" s="113" t="s">
        <v>335</v>
      </c>
      <c r="E48" s="116" t="s">
        <v>72</v>
      </c>
      <c r="F48" s="114" t="s">
        <v>336</v>
      </c>
    </row>
    <row r="49" spans="1:6" x14ac:dyDescent="0.25">
      <c r="A49" s="116" t="s">
        <v>317</v>
      </c>
      <c r="B49" s="116" t="s">
        <v>337</v>
      </c>
      <c r="C49" s="116" t="s">
        <v>338</v>
      </c>
      <c r="D49" s="113" t="s">
        <v>339</v>
      </c>
      <c r="E49" s="116" t="s">
        <v>72</v>
      </c>
      <c r="F49" s="117" t="s">
        <v>340</v>
      </c>
    </row>
    <row r="50" spans="1:6" x14ac:dyDescent="0.25">
      <c r="A50" s="116" t="s">
        <v>317</v>
      </c>
      <c r="B50" s="116" t="s">
        <v>341</v>
      </c>
      <c r="C50" s="116" t="s">
        <v>342</v>
      </c>
      <c r="D50" s="113" t="s">
        <v>343</v>
      </c>
      <c r="E50" s="116" t="s">
        <v>72</v>
      </c>
      <c r="F50" s="118" t="s">
        <v>344</v>
      </c>
    </row>
    <row r="51" spans="1:6" x14ac:dyDescent="0.25">
      <c r="A51" s="116" t="s">
        <v>317</v>
      </c>
      <c r="B51" s="116" t="s">
        <v>345</v>
      </c>
      <c r="C51" s="116" t="s">
        <v>346</v>
      </c>
      <c r="D51" s="113" t="s">
        <v>347</v>
      </c>
      <c r="E51" s="116" t="s">
        <v>72</v>
      </c>
      <c r="F51" s="115" t="s">
        <v>348</v>
      </c>
    </row>
    <row r="52" spans="1:6" x14ac:dyDescent="0.25">
      <c r="A52" s="116" t="s">
        <v>317</v>
      </c>
      <c r="B52" s="116" t="s">
        <v>349</v>
      </c>
      <c r="C52" s="116" t="s">
        <v>350</v>
      </c>
      <c r="D52" s="113" t="s">
        <v>351</v>
      </c>
      <c r="E52" s="116" t="s">
        <v>72</v>
      </c>
      <c r="F52" s="115" t="s">
        <v>352</v>
      </c>
    </row>
    <row r="53" spans="1:6" x14ac:dyDescent="0.25">
      <c r="A53" s="116" t="s">
        <v>317</v>
      </c>
      <c r="B53" s="116" t="s">
        <v>353</v>
      </c>
      <c r="C53" s="116" t="s">
        <v>354</v>
      </c>
      <c r="D53" s="113" t="s">
        <v>355</v>
      </c>
      <c r="E53" s="116" t="s">
        <v>72</v>
      </c>
      <c r="F53" s="115" t="s">
        <v>356</v>
      </c>
    </row>
    <row r="54" spans="1:6" x14ac:dyDescent="0.25">
      <c r="A54" s="119" t="s">
        <v>357</v>
      </c>
      <c r="B54" s="119" t="s">
        <v>358</v>
      </c>
      <c r="C54" s="119" t="s">
        <v>359</v>
      </c>
      <c r="D54" s="117" t="s">
        <v>340</v>
      </c>
      <c r="E54" s="119" t="s">
        <v>70</v>
      </c>
      <c r="F54" s="111" t="s">
        <v>263</v>
      </c>
    </row>
    <row r="55" spans="1:6" x14ac:dyDescent="0.25">
      <c r="A55" s="119" t="s">
        <v>357</v>
      </c>
      <c r="B55" s="119" t="s">
        <v>360</v>
      </c>
      <c r="C55" s="119" t="s">
        <v>361</v>
      </c>
      <c r="D55" s="117" t="s">
        <v>362</v>
      </c>
      <c r="E55" s="119" t="s">
        <v>70</v>
      </c>
      <c r="F55" s="115" t="s">
        <v>363</v>
      </c>
    </row>
    <row r="56" spans="1:6" x14ac:dyDescent="0.25">
      <c r="A56" s="119" t="s">
        <v>357</v>
      </c>
      <c r="B56" s="119" t="s">
        <v>364</v>
      </c>
      <c r="C56" s="119" t="s">
        <v>365</v>
      </c>
      <c r="D56" s="117" t="s">
        <v>324</v>
      </c>
      <c r="E56" s="119" t="s">
        <v>70</v>
      </c>
      <c r="F56" s="114" t="s">
        <v>366</v>
      </c>
    </row>
    <row r="57" spans="1:6" x14ac:dyDescent="0.25">
      <c r="A57" s="119" t="s">
        <v>357</v>
      </c>
      <c r="B57" s="119" t="s">
        <v>367</v>
      </c>
      <c r="C57" s="119" t="s">
        <v>368</v>
      </c>
      <c r="D57" s="117" t="s">
        <v>155</v>
      </c>
      <c r="E57" s="119" t="s">
        <v>70</v>
      </c>
      <c r="F57" s="115" t="s">
        <v>369</v>
      </c>
    </row>
    <row r="58" spans="1:6" x14ac:dyDescent="0.25">
      <c r="A58" s="119" t="s">
        <v>357</v>
      </c>
      <c r="B58" s="119" t="s">
        <v>370</v>
      </c>
      <c r="C58" s="119" t="s">
        <v>371</v>
      </c>
      <c r="D58" s="117" t="s">
        <v>372</v>
      </c>
      <c r="E58" s="119" t="s">
        <v>70</v>
      </c>
      <c r="F58" s="120" t="s">
        <v>373</v>
      </c>
    </row>
    <row r="59" spans="1:6" x14ac:dyDescent="0.25">
      <c r="A59" s="119" t="s">
        <v>357</v>
      </c>
      <c r="B59" s="119" t="s">
        <v>374</v>
      </c>
      <c r="C59" s="119" t="s">
        <v>375</v>
      </c>
      <c r="D59" s="117" t="s">
        <v>376</v>
      </c>
      <c r="E59" s="119" t="s">
        <v>70</v>
      </c>
      <c r="F59" s="115" t="s">
        <v>377</v>
      </c>
    </row>
    <row r="60" spans="1:6" x14ac:dyDescent="0.25">
      <c r="A60" s="119" t="s">
        <v>357</v>
      </c>
      <c r="B60" s="119" t="s">
        <v>378</v>
      </c>
      <c r="C60" s="119" t="s">
        <v>379</v>
      </c>
      <c r="D60" s="117" t="s">
        <v>380</v>
      </c>
      <c r="E60" s="119" t="s">
        <v>70</v>
      </c>
      <c r="F60" s="111" t="s">
        <v>267</v>
      </c>
    </row>
    <row r="61" spans="1:6" x14ac:dyDescent="0.25">
      <c r="A61" s="119" t="s">
        <v>357</v>
      </c>
      <c r="B61" s="119" t="s">
        <v>381</v>
      </c>
      <c r="C61" s="119" t="s">
        <v>382</v>
      </c>
      <c r="D61" s="117" t="s">
        <v>383</v>
      </c>
      <c r="E61" s="119" t="s">
        <v>70</v>
      </c>
      <c r="F61" s="115" t="s">
        <v>384</v>
      </c>
    </row>
    <row r="62" spans="1:6" x14ac:dyDescent="0.25">
      <c r="A62" s="121" t="s">
        <v>385</v>
      </c>
      <c r="B62" s="121" t="s">
        <v>386</v>
      </c>
      <c r="C62" s="121" t="s">
        <v>387</v>
      </c>
      <c r="D62" s="114" t="s">
        <v>187</v>
      </c>
      <c r="E62" s="121" t="s">
        <v>70</v>
      </c>
      <c r="F62" s="111" t="s">
        <v>183</v>
      </c>
    </row>
    <row r="63" spans="1:6" x14ac:dyDescent="0.25">
      <c r="A63" s="121" t="s">
        <v>385</v>
      </c>
      <c r="B63" s="121" t="s">
        <v>388</v>
      </c>
      <c r="C63" s="121" t="s">
        <v>389</v>
      </c>
      <c r="D63" s="114" t="s">
        <v>336</v>
      </c>
      <c r="E63" s="121" t="s">
        <v>70</v>
      </c>
      <c r="F63" s="111" t="s">
        <v>270</v>
      </c>
    </row>
    <row r="64" spans="1:6" x14ac:dyDescent="0.25">
      <c r="A64" s="121" t="s">
        <v>385</v>
      </c>
      <c r="B64" s="121" t="s">
        <v>390</v>
      </c>
      <c r="C64" s="121" t="s">
        <v>391</v>
      </c>
      <c r="D64" s="114" t="s">
        <v>264</v>
      </c>
      <c r="E64" s="121" t="s">
        <v>70</v>
      </c>
      <c r="F64" s="115" t="s">
        <v>392</v>
      </c>
    </row>
    <row r="65" spans="1:6" x14ac:dyDescent="0.25">
      <c r="A65" s="121" t="s">
        <v>385</v>
      </c>
      <c r="B65" s="121" t="s">
        <v>393</v>
      </c>
      <c r="C65" s="121" t="s">
        <v>394</v>
      </c>
      <c r="D65" s="114" t="s">
        <v>395</v>
      </c>
      <c r="E65" s="121" t="s">
        <v>70</v>
      </c>
      <c r="F65" s="115" t="s">
        <v>396</v>
      </c>
    </row>
    <row r="66" spans="1:6" x14ac:dyDescent="0.25">
      <c r="A66" s="121" t="s">
        <v>385</v>
      </c>
      <c r="B66" s="121" t="s">
        <v>397</v>
      </c>
      <c r="C66" s="121" t="s">
        <v>398</v>
      </c>
      <c r="D66" s="114" t="s">
        <v>399</v>
      </c>
      <c r="E66" s="121" t="s">
        <v>70</v>
      </c>
      <c r="F66" s="114" t="s">
        <v>400</v>
      </c>
    </row>
    <row r="67" spans="1:6" x14ac:dyDescent="0.25">
      <c r="A67" s="121" t="s">
        <v>385</v>
      </c>
      <c r="B67" s="121" t="s">
        <v>401</v>
      </c>
      <c r="C67" s="121" t="s">
        <v>402</v>
      </c>
      <c r="D67" s="114" t="s">
        <v>295</v>
      </c>
      <c r="E67" s="121" t="s">
        <v>70</v>
      </c>
      <c r="F67" s="114" t="s">
        <v>403</v>
      </c>
    </row>
    <row r="68" spans="1:6" x14ac:dyDescent="0.25">
      <c r="A68" s="121" t="s">
        <v>385</v>
      </c>
      <c r="B68" s="121" t="s">
        <v>404</v>
      </c>
      <c r="C68" s="121" t="s">
        <v>405</v>
      </c>
      <c r="D68" s="114" t="s">
        <v>406</v>
      </c>
      <c r="E68" s="121" t="s">
        <v>70</v>
      </c>
      <c r="F68" s="115" t="s">
        <v>407</v>
      </c>
    </row>
    <row r="69" spans="1:6" x14ac:dyDescent="0.25">
      <c r="A69" s="121" t="s">
        <v>385</v>
      </c>
      <c r="B69" s="121" t="s">
        <v>408</v>
      </c>
      <c r="C69" s="121" t="s">
        <v>409</v>
      </c>
      <c r="D69" s="114" t="s">
        <v>410</v>
      </c>
      <c r="E69" s="121" t="s">
        <v>70</v>
      </c>
      <c r="F69" s="110" t="s">
        <v>160</v>
      </c>
    </row>
    <row r="70" spans="1:6" x14ac:dyDescent="0.25">
      <c r="A70" s="121" t="s">
        <v>385</v>
      </c>
      <c r="B70" s="121" t="s">
        <v>411</v>
      </c>
      <c r="C70" s="121" t="s">
        <v>412</v>
      </c>
      <c r="D70" s="114" t="s">
        <v>329</v>
      </c>
      <c r="E70" s="121" t="s">
        <v>70</v>
      </c>
      <c r="F70" s="115" t="s">
        <v>413</v>
      </c>
    </row>
    <row r="71" spans="1:6" x14ac:dyDescent="0.25">
      <c r="A71" s="121" t="s">
        <v>385</v>
      </c>
      <c r="B71" s="121" t="s">
        <v>414</v>
      </c>
      <c r="C71" s="121" t="s">
        <v>415</v>
      </c>
      <c r="D71" s="114" t="s">
        <v>403</v>
      </c>
      <c r="E71" s="121" t="s">
        <v>70</v>
      </c>
      <c r="F71" s="115" t="s">
        <v>416</v>
      </c>
    </row>
    <row r="72" spans="1:6" x14ac:dyDescent="0.25">
      <c r="A72" s="121" t="s">
        <v>385</v>
      </c>
      <c r="B72" s="121" t="s">
        <v>417</v>
      </c>
      <c r="C72" s="121" t="s">
        <v>418</v>
      </c>
      <c r="D72" s="114" t="s">
        <v>366</v>
      </c>
      <c r="E72" s="121" t="s">
        <v>70</v>
      </c>
      <c r="F72" s="113" t="s">
        <v>335</v>
      </c>
    </row>
    <row r="73" spans="1:6" x14ac:dyDescent="0.25">
      <c r="A73" s="121" t="s">
        <v>385</v>
      </c>
      <c r="B73" s="122" t="s">
        <v>419</v>
      </c>
      <c r="C73" s="122"/>
      <c r="D73" s="120" t="s">
        <v>373</v>
      </c>
      <c r="E73" s="121" t="s">
        <v>70</v>
      </c>
      <c r="F73" s="115" t="s">
        <v>420</v>
      </c>
    </row>
    <row r="74" spans="1:6" x14ac:dyDescent="0.25">
      <c r="A74" s="121" t="s">
        <v>385</v>
      </c>
      <c r="B74" s="121" t="s">
        <v>421</v>
      </c>
      <c r="C74" s="121" t="s">
        <v>422</v>
      </c>
      <c r="D74" s="114" t="s">
        <v>282</v>
      </c>
      <c r="E74" s="121" t="s">
        <v>70</v>
      </c>
      <c r="F74" s="115" t="s">
        <v>423</v>
      </c>
    </row>
    <row r="75" spans="1:6" x14ac:dyDescent="0.25">
      <c r="A75" s="121" t="s">
        <v>385</v>
      </c>
      <c r="B75" s="121" t="s">
        <v>424</v>
      </c>
      <c r="C75" s="121" t="s">
        <v>425</v>
      </c>
      <c r="D75" s="114" t="s">
        <v>400</v>
      </c>
      <c r="E75" s="121" t="s">
        <v>70</v>
      </c>
      <c r="F75" s="111" t="s">
        <v>224</v>
      </c>
    </row>
    <row r="76" spans="1:6" x14ac:dyDescent="0.25">
      <c r="A76" s="121" t="s">
        <v>385</v>
      </c>
      <c r="B76" s="121" t="s">
        <v>426</v>
      </c>
      <c r="C76" s="121" t="s">
        <v>427</v>
      </c>
      <c r="D76" s="114" t="s">
        <v>288</v>
      </c>
      <c r="E76" s="121" t="s">
        <v>70</v>
      </c>
      <c r="F76" s="115" t="s">
        <v>428</v>
      </c>
    </row>
    <row r="77" spans="1:6" x14ac:dyDescent="0.25">
      <c r="A77" s="121" t="s">
        <v>385</v>
      </c>
      <c r="B77" s="121" t="s">
        <v>429</v>
      </c>
      <c r="C77" s="121" t="s">
        <v>430</v>
      </c>
      <c r="D77" s="114" t="s">
        <v>431</v>
      </c>
      <c r="E77" s="121" t="s">
        <v>70</v>
      </c>
      <c r="F77" s="115" t="s">
        <v>432</v>
      </c>
    </row>
    <row r="78" spans="1:6" x14ac:dyDescent="0.25">
      <c r="A78" s="121" t="s">
        <v>385</v>
      </c>
      <c r="B78" s="121" t="s">
        <v>433</v>
      </c>
      <c r="C78" s="121" t="s">
        <v>434</v>
      </c>
      <c r="D78" s="114" t="s">
        <v>435</v>
      </c>
      <c r="E78" s="121" t="s">
        <v>70</v>
      </c>
      <c r="F78" s="115" t="s">
        <v>436</v>
      </c>
    </row>
    <row r="79" spans="1:6" x14ac:dyDescent="0.25">
      <c r="A79" s="121" t="s">
        <v>385</v>
      </c>
      <c r="B79" s="122" t="s">
        <v>437</v>
      </c>
      <c r="C79" s="122"/>
      <c r="D79" s="120" t="s">
        <v>438</v>
      </c>
      <c r="E79" s="121" t="s">
        <v>70</v>
      </c>
      <c r="F79" s="111" t="s">
        <v>277</v>
      </c>
    </row>
    <row r="80" spans="1:6" x14ac:dyDescent="0.25">
      <c r="A80" s="121" t="s">
        <v>385</v>
      </c>
      <c r="B80" s="121" t="s">
        <v>439</v>
      </c>
      <c r="C80" s="121" t="s">
        <v>440</v>
      </c>
      <c r="D80" s="114" t="s">
        <v>441</v>
      </c>
      <c r="E80" s="121" t="s">
        <v>70</v>
      </c>
      <c r="F80" s="115" t="s">
        <v>442</v>
      </c>
    </row>
    <row r="81" spans="1:6" x14ac:dyDescent="0.25">
      <c r="A81" s="121" t="s">
        <v>385</v>
      </c>
      <c r="B81" s="121" t="s">
        <v>443</v>
      </c>
      <c r="C81" s="121" t="s">
        <v>444</v>
      </c>
      <c r="D81" s="114" t="s">
        <v>445</v>
      </c>
      <c r="E81" s="121" t="s">
        <v>70</v>
      </c>
      <c r="F81" s="115" t="s">
        <v>446</v>
      </c>
    </row>
    <row r="82" spans="1:6" x14ac:dyDescent="0.25">
      <c r="A82" s="121" t="s">
        <v>385</v>
      </c>
      <c r="B82" s="121" t="s">
        <v>447</v>
      </c>
      <c r="C82" s="121" t="s">
        <v>448</v>
      </c>
      <c r="D82" s="114" t="s">
        <v>449</v>
      </c>
      <c r="E82" s="121" t="s">
        <v>70</v>
      </c>
      <c r="F82" s="114" t="s">
        <v>410</v>
      </c>
    </row>
    <row r="83" spans="1:6" x14ac:dyDescent="0.25">
      <c r="A83" s="121" t="s">
        <v>385</v>
      </c>
      <c r="B83" s="121" t="s">
        <v>450</v>
      </c>
      <c r="C83" s="121" t="s">
        <v>451</v>
      </c>
      <c r="D83" s="114" t="s">
        <v>452</v>
      </c>
      <c r="E83" s="121" t="s">
        <v>70</v>
      </c>
      <c r="F83" s="111" t="s">
        <v>151</v>
      </c>
    </row>
    <row r="84" spans="1:6" x14ac:dyDescent="0.25">
      <c r="A84" s="121" t="s">
        <v>385</v>
      </c>
      <c r="B84" s="121" t="s">
        <v>453</v>
      </c>
      <c r="C84" s="121" t="s">
        <v>454</v>
      </c>
      <c r="D84" s="114" t="s">
        <v>455</v>
      </c>
      <c r="E84" s="121" t="s">
        <v>70</v>
      </c>
      <c r="F84" s="111" t="s">
        <v>206</v>
      </c>
    </row>
    <row r="85" spans="1:6" x14ac:dyDescent="0.25">
      <c r="A85" s="121" t="s">
        <v>385</v>
      </c>
      <c r="B85" s="121" t="s">
        <v>456</v>
      </c>
      <c r="C85" s="121" t="s">
        <v>457</v>
      </c>
      <c r="D85" s="114" t="s">
        <v>225</v>
      </c>
      <c r="E85" s="121" t="s">
        <v>70</v>
      </c>
      <c r="F85" s="115" t="s">
        <v>458</v>
      </c>
    </row>
    <row r="86" spans="1:6" x14ac:dyDescent="0.25">
      <c r="A86" s="121" t="s">
        <v>385</v>
      </c>
      <c r="B86" s="121" t="s">
        <v>459</v>
      </c>
      <c r="C86" s="121" t="s">
        <v>460</v>
      </c>
      <c r="D86" s="114" t="s">
        <v>461</v>
      </c>
      <c r="E86" s="121" t="s">
        <v>70</v>
      </c>
      <c r="F86" s="113" t="s">
        <v>339</v>
      </c>
    </row>
    <row r="87" spans="1:6" x14ac:dyDescent="0.25">
      <c r="A87" s="121" t="s">
        <v>385</v>
      </c>
      <c r="B87" s="121" t="s">
        <v>462</v>
      </c>
      <c r="C87" s="121" t="s">
        <v>463</v>
      </c>
      <c r="D87" s="114" t="s">
        <v>464</v>
      </c>
      <c r="E87" s="121" t="s">
        <v>70</v>
      </c>
      <c r="F87" s="115" t="s">
        <v>465</v>
      </c>
    </row>
    <row r="88" spans="1:6" x14ac:dyDescent="0.25">
      <c r="A88" s="121" t="s">
        <v>385</v>
      </c>
      <c r="B88" s="121" t="s">
        <v>466</v>
      </c>
      <c r="C88" s="121" t="s">
        <v>467</v>
      </c>
      <c r="D88" s="114" t="s">
        <v>468</v>
      </c>
      <c r="E88" s="121" t="s">
        <v>70</v>
      </c>
      <c r="F88" s="115" t="s">
        <v>469</v>
      </c>
    </row>
    <row r="89" spans="1:6" x14ac:dyDescent="0.25">
      <c r="A89" s="121" t="s">
        <v>385</v>
      </c>
      <c r="B89" s="121" t="s">
        <v>470</v>
      </c>
      <c r="C89" s="121" t="s">
        <v>471</v>
      </c>
      <c r="D89" s="114" t="s">
        <v>472</v>
      </c>
      <c r="E89" s="121" t="s">
        <v>70</v>
      </c>
      <c r="F89" s="114" t="s">
        <v>473</v>
      </c>
    </row>
    <row r="90" spans="1:6" x14ac:dyDescent="0.25">
      <c r="A90" s="121" t="s">
        <v>385</v>
      </c>
      <c r="B90" s="121" t="s">
        <v>474</v>
      </c>
      <c r="C90" s="121" t="s">
        <v>475</v>
      </c>
      <c r="D90" s="114" t="s">
        <v>291</v>
      </c>
      <c r="E90" s="121" t="s">
        <v>70</v>
      </c>
      <c r="F90" s="117" t="s">
        <v>376</v>
      </c>
    </row>
    <row r="91" spans="1:6" x14ac:dyDescent="0.25">
      <c r="A91" s="121" t="s">
        <v>385</v>
      </c>
      <c r="B91" s="121" t="s">
        <v>476</v>
      </c>
      <c r="C91" s="121" t="s">
        <v>477</v>
      </c>
      <c r="D91" s="114" t="s">
        <v>478</v>
      </c>
      <c r="E91" s="121" t="s">
        <v>70</v>
      </c>
      <c r="F91" s="114" t="s">
        <v>406</v>
      </c>
    </row>
    <row r="92" spans="1:6" x14ac:dyDescent="0.25">
      <c r="A92" s="121" t="s">
        <v>385</v>
      </c>
      <c r="B92" s="121" t="s">
        <v>479</v>
      </c>
      <c r="C92" s="121" t="s">
        <v>480</v>
      </c>
      <c r="D92" s="114" t="s">
        <v>481</v>
      </c>
      <c r="E92" s="121" t="s">
        <v>70</v>
      </c>
      <c r="F92" s="117" t="s">
        <v>362</v>
      </c>
    </row>
    <row r="93" spans="1:6" x14ac:dyDescent="0.25">
      <c r="A93" s="121" t="s">
        <v>385</v>
      </c>
      <c r="B93" s="121" t="s">
        <v>482</v>
      </c>
      <c r="C93" s="121" t="s">
        <v>483</v>
      </c>
      <c r="D93" s="114" t="s">
        <v>239</v>
      </c>
      <c r="E93" s="121" t="s">
        <v>70</v>
      </c>
      <c r="F93" s="114" t="s">
        <v>395</v>
      </c>
    </row>
    <row r="94" spans="1:6" x14ac:dyDescent="0.25">
      <c r="A94" s="121" t="s">
        <v>385</v>
      </c>
      <c r="B94" s="121" t="s">
        <v>484</v>
      </c>
      <c r="C94" s="121" t="s">
        <v>485</v>
      </c>
      <c r="D94" s="114" t="s">
        <v>271</v>
      </c>
      <c r="E94" s="121" t="s">
        <v>70</v>
      </c>
      <c r="F94" s="114" t="s">
        <v>464</v>
      </c>
    </row>
    <row r="95" spans="1:6" x14ac:dyDescent="0.25">
      <c r="A95" s="121" t="s">
        <v>385</v>
      </c>
      <c r="B95" s="121" t="s">
        <v>486</v>
      </c>
      <c r="C95" s="121" t="s">
        <v>487</v>
      </c>
      <c r="D95" s="114" t="s">
        <v>191</v>
      </c>
      <c r="E95" s="121" t="s">
        <v>70</v>
      </c>
      <c r="F95" s="114" t="s">
        <v>468</v>
      </c>
    </row>
    <row r="96" spans="1:6" x14ac:dyDescent="0.25">
      <c r="A96" s="121" t="s">
        <v>385</v>
      </c>
      <c r="B96" s="121" t="s">
        <v>296</v>
      </c>
      <c r="C96" s="121" t="s">
        <v>488</v>
      </c>
      <c r="D96" s="114" t="s">
        <v>489</v>
      </c>
      <c r="E96" s="121" t="s">
        <v>70</v>
      </c>
      <c r="F96" s="115" t="s">
        <v>490</v>
      </c>
    </row>
    <row r="97" spans="1:6" x14ac:dyDescent="0.25">
      <c r="A97" s="121" t="s">
        <v>385</v>
      </c>
      <c r="B97" s="121" t="s">
        <v>491</v>
      </c>
      <c r="C97" s="121" t="s">
        <v>492</v>
      </c>
      <c r="D97" s="114" t="s">
        <v>493</v>
      </c>
      <c r="E97" s="121" t="s">
        <v>70</v>
      </c>
      <c r="F97" s="114" t="s">
        <v>472</v>
      </c>
    </row>
    <row r="98" spans="1:6" x14ac:dyDescent="0.25">
      <c r="A98" s="121" t="s">
        <v>385</v>
      </c>
      <c r="B98" s="121" t="s">
        <v>494</v>
      </c>
      <c r="C98" s="121" t="s">
        <v>495</v>
      </c>
      <c r="D98" s="114" t="s">
        <v>278</v>
      </c>
      <c r="E98" s="121" t="s">
        <v>70</v>
      </c>
      <c r="F98" s="115" t="s">
        <v>496</v>
      </c>
    </row>
    <row r="99" spans="1:6" x14ac:dyDescent="0.25">
      <c r="A99" s="121" t="s">
        <v>385</v>
      </c>
      <c r="B99" s="121" t="s">
        <v>497</v>
      </c>
      <c r="C99" s="121" t="s">
        <v>498</v>
      </c>
      <c r="D99" s="114" t="s">
        <v>473</v>
      </c>
      <c r="E99" s="121" t="s">
        <v>70</v>
      </c>
      <c r="F99" s="115" t="s">
        <v>499</v>
      </c>
    </row>
    <row r="100" spans="1:6" x14ac:dyDescent="0.25">
      <c r="A100" s="121" t="s">
        <v>385</v>
      </c>
      <c r="B100" s="121" t="s">
        <v>500</v>
      </c>
      <c r="C100" s="121" t="s">
        <v>501</v>
      </c>
      <c r="D100" s="114" t="s">
        <v>502</v>
      </c>
      <c r="E100" s="121" t="s">
        <v>70</v>
      </c>
      <c r="F100" s="114" t="s">
        <v>478</v>
      </c>
    </row>
    <row r="101" spans="1:6" x14ac:dyDescent="0.25">
      <c r="A101" s="123" t="s">
        <v>503</v>
      </c>
      <c r="B101" s="123" t="s">
        <v>504</v>
      </c>
      <c r="C101" s="123" t="s">
        <v>505</v>
      </c>
      <c r="D101" s="118" t="s">
        <v>344</v>
      </c>
      <c r="E101" s="123" t="s">
        <v>71</v>
      </c>
      <c r="F101" s="114" t="s">
        <v>481</v>
      </c>
    </row>
    <row r="102" spans="1:6" x14ac:dyDescent="0.25">
      <c r="A102" s="123" t="s">
        <v>503</v>
      </c>
      <c r="B102" s="123" t="s">
        <v>506</v>
      </c>
      <c r="C102" s="123" t="s">
        <v>507</v>
      </c>
      <c r="D102" s="118" t="s">
        <v>508</v>
      </c>
      <c r="E102" s="123" t="s">
        <v>71</v>
      </c>
      <c r="F102" s="111" t="s">
        <v>281</v>
      </c>
    </row>
    <row r="103" spans="1:6" x14ac:dyDescent="0.25">
      <c r="A103" s="124" t="s">
        <v>509</v>
      </c>
      <c r="B103" s="124" t="s">
        <v>510</v>
      </c>
      <c r="C103" s="124" t="s">
        <v>511</v>
      </c>
      <c r="D103" s="125" t="s">
        <v>163</v>
      </c>
      <c r="E103" s="124" t="s">
        <v>71</v>
      </c>
      <c r="F103" s="115" t="s">
        <v>512</v>
      </c>
    </row>
    <row r="104" spans="1:6" x14ac:dyDescent="0.25">
      <c r="A104" s="126" t="s">
        <v>513</v>
      </c>
      <c r="B104" s="126" t="s">
        <v>514</v>
      </c>
      <c r="C104" s="126" t="s">
        <v>515</v>
      </c>
      <c r="D104" s="115" t="s">
        <v>420</v>
      </c>
      <c r="E104" s="126" t="s">
        <v>71</v>
      </c>
      <c r="F104" s="111" t="s">
        <v>154</v>
      </c>
    </row>
    <row r="105" spans="1:6" x14ac:dyDescent="0.25">
      <c r="A105" s="126" t="s">
        <v>513</v>
      </c>
      <c r="B105" s="126" t="s">
        <v>516</v>
      </c>
      <c r="C105" s="126" t="s">
        <v>517</v>
      </c>
      <c r="D105" s="115" t="s">
        <v>235</v>
      </c>
      <c r="E105" s="126" t="s">
        <v>71</v>
      </c>
      <c r="F105" s="117" t="s">
        <v>155</v>
      </c>
    </row>
    <row r="106" spans="1:6" x14ac:dyDescent="0.25">
      <c r="A106" s="126" t="s">
        <v>513</v>
      </c>
      <c r="B106" s="126" t="s">
        <v>518</v>
      </c>
      <c r="C106" s="126" t="s">
        <v>519</v>
      </c>
      <c r="D106" s="115" t="s">
        <v>200</v>
      </c>
      <c r="E106" s="126" t="s">
        <v>71</v>
      </c>
      <c r="F106" s="111" t="s">
        <v>246</v>
      </c>
    </row>
    <row r="107" spans="1:6" x14ac:dyDescent="0.25">
      <c r="A107" s="126" t="s">
        <v>513</v>
      </c>
      <c r="B107" s="126" t="s">
        <v>520</v>
      </c>
      <c r="C107" s="126" t="s">
        <v>521</v>
      </c>
      <c r="D107" s="115" t="s">
        <v>465</v>
      </c>
      <c r="E107" s="126" t="s">
        <v>71</v>
      </c>
      <c r="F107" s="114" t="s">
        <v>489</v>
      </c>
    </row>
    <row r="108" spans="1:6" x14ac:dyDescent="0.25">
      <c r="A108" s="126" t="s">
        <v>513</v>
      </c>
      <c r="B108" s="126" t="s">
        <v>522</v>
      </c>
      <c r="C108" s="126" t="s">
        <v>523</v>
      </c>
      <c r="D108" s="115" t="s">
        <v>213</v>
      </c>
      <c r="E108" s="126" t="s">
        <v>71</v>
      </c>
      <c r="F108" s="113" t="s">
        <v>347</v>
      </c>
    </row>
    <row r="109" spans="1:6" x14ac:dyDescent="0.25">
      <c r="A109" s="126" t="s">
        <v>513</v>
      </c>
      <c r="B109" s="126" t="s">
        <v>524</v>
      </c>
      <c r="C109" s="126" t="s">
        <v>525</v>
      </c>
      <c r="D109" s="115" t="s">
        <v>217</v>
      </c>
      <c r="E109" s="126" t="s">
        <v>71</v>
      </c>
      <c r="F109" s="111" t="s">
        <v>298</v>
      </c>
    </row>
    <row r="110" spans="1:6" x14ac:dyDescent="0.25">
      <c r="A110" s="126" t="s">
        <v>513</v>
      </c>
      <c r="B110" s="126" t="s">
        <v>526</v>
      </c>
      <c r="C110" s="126" t="s">
        <v>527</v>
      </c>
      <c r="D110" s="115" t="s">
        <v>428</v>
      </c>
      <c r="E110" s="126" t="s">
        <v>71</v>
      </c>
      <c r="F110" s="111" t="s">
        <v>294</v>
      </c>
    </row>
    <row r="111" spans="1:6" x14ac:dyDescent="0.25">
      <c r="A111" s="126" t="s">
        <v>513</v>
      </c>
      <c r="B111" s="126" t="s">
        <v>528</v>
      </c>
      <c r="C111" s="126" t="s">
        <v>529</v>
      </c>
      <c r="D111" s="115" t="s">
        <v>352</v>
      </c>
      <c r="E111" s="126" t="s">
        <v>71</v>
      </c>
      <c r="F111" s="111" t="s">
        <v>172</v>
      </c>
    </row>
    <row r="112" spans="1:6" x14ac:dyDescent="0.25">
      <c r="A112" s="126" t="s">
        <v>513</v>
      </c>
      <c r="B112" s="126" t="s">
        <v>530</v>
      </c>
      <c r="C112" s="126" t="s">
        <v>531</v>
      </c>
      <c r="D112" s="115" t="s">
        <v>512</v>
      </c>
      <c r="E112" s="126" t="s">
        <v>71</v>
      </c>
      <c r="F112" s="111" t="s">
        <v>285</v>
      </c>
    </row>
    <row r="113" spans="1:6" x14ac:dyDescent="0.25">
      <c r="A113" s="126" t="s">
        <v>513</v>
      </c>
      <c r="B113" s="126" t="s">
        <v>532</v>
      </c>
      <c r="C113" s="126" t="s">
        <v>533</v>
      </c>
      <c r="D113" s="115" t="s">
        <v>243</v>
      </c>
      <c r="E113" s="126" t="s">
        <v>71</v>
      </c>
      <c r="F113" s="125" t="s">
        <v>163</v>
      </c>
    </row>
    <row r="114" spans="1:6" x14ac:dyDescent="0.25">
      <c r="A114" s="126" t="s">
        <v>513</v>
      </c>
      <c r="B114" s="126" t="s">
        <v>534</v>
      </c>
      <c r="C114" s="126" t="s">
        <v>535</v>
      </c>
      <c r="D114" s="115" t="s">
        <v>249</v>
      </c>
      <c r="E114" s="126" t="s">
        <v>71</v>
      </c>
      <c r="F114" s="113" t="s">
        <v>343</v>
      </c>
    </row>
    <row r="115" spans="1:6" x14ac:dyDescent="0.25">
      <c r="A115" s="126" t="s">
        <v>513</v>
      </c>
      <c r="B115" s="126" t="s">
        <v>536</v>
      </c>
      <c r="C115" s="126" t="s">
        <v>537</v>
      </c>
      <c r="D115" s="115" t="s">
        <v>274</v>
      </c>
      <c r="E115" s="126" t="s">
        <v>71</v>
      </c>
      <c r="F115" s="115" t="s">
        <v>538</v>
      </c>
    </row>
    <row r="116" spans="1:6" x14ac:dyDescent="0.25">
      <c r="A116" s="126" t="s">
        <v>513</v>
      </c>
      <c r="B116" s="126" t="s">
        <v>539</v>
      </c>
      <c r="C116" s="126" t="s">
        <v>540</v>
      </c>
      <c r="D116" s="115" t="s">
        <v>303</v>
      </c>
      <c r="E116" s="126" t="s">
        <v>71</v>
      </c>
      <c r="F116" s="117" t="s">
        <v>372</v>
      </c>
    </row>
    <row r="117" spans="1:6" x14ac:dyDescent="0.25">
      <c r="A117" s="126" t="s">
        <v>513</v>
      </c>
      <c r="B117" s="126" t="s">
        <v>541</v>
      </c>
      <c r="C117" s="126" t="s">
        <v>542</v>
      </c>
      <c r="D117" s="115" t="s">
        <v>307</v>
      </c>
      <c r="E117" s="126" t="s">
        <v>71</v>
      </c>
      <c r="F117" s="111" t="s">
        <v>212</v>
      </c>
    </row>
    <row r="118" spans="1:6" x14ac:dyDescent="0.25">
      <c r="A118" s="126" t="s">
        <v>513</v>
      </c>
      <c r="B118" s="126" t="s">
        <v>543</v>
      </c>
      <c r="C118" s="126" t="s">
        <v>544</v>
      </c>
      <c r="D118" s="115" t="s">
        <v>332</v>
      </c>
      <c r="E118" s="126" t="s">
        <v>71</v>
      </c>
      <c r="F118" s="114" t="s">
        <v>493</v>
      </c>
    </row>
    <row r="119" spans="1:6" x14ac:dyDescent="0.25">
      <c r="A119" s="126" t="s">
        <v>513</v>
      </c>
      <c r="B119" s="126" t="s">
        <v>545</v>
      </c>
      <c r="C119" s="126" t="s">
        <v>546</v>
      </c>
      <c r="D119" s="115" t="s">
        <v>442</v>
      </c>
      <c r="E119" s="126" t="s">
        <v>71</v>
      </c>
      <c r="F119" s="114" t="s">
        <v>399</v>
      </c>
    </row>
    <row r="120" spans="1:6" x14ac:dyDescent="0.25">
      <c r="A120" s="126" t="s">
        <v>513</v>
      </c>
      <c r="B120" s="126" t="s">
        <v>547</v>
      </c>
      <c r="C120" s="126" t="s">
        <v>548</v>
      </c>
      <c r="D120" s="115" t="s">
        <v>348</v>
      </c>
      <c r="E120" s="126" t="s">
        <v>71</v>
      </c>
      <c r="F120" s="113" t="s">
        <v>351</v>
      </c>
    </row>
    <row r="121" spans="1:6" x14ac:dyDescent="0.25">
      <c r="A121" s="126" t="s">
        <v>513</v>
      </c>
      <c r="B121" s="126" t="s">
        <v>549</v>
      </c>
      <c r="C121" s="126" t="s">
        <v>550</v>
      </c>
      <c r="D121" s="115" t="s">
        <v>356</v>
      </c>
      <c r="E121" s="126" t="s">
        <v>71</v>
      </c>
      <c r="F121" s="111" t="s">
        <v>310</v>
      </c>
    </row>
    <row r="122" spans="1:6" x14ac:dyDescent="0.25">
      <c r="A122" s="126" t="s">
        <v>513</v>
      </c>
      <c r="B122" s="126" t="s">
        <v>551</v>
      </c>
      <c r="C122" s="126" t="s">
        <v>552</v>
      </c>
      <c r="D122" s="115" t="s">
        <v>458</v>
      </c>
      <c r="E122" s="126" t="s">
        <v>71</v>
      </c>
      <c r="F122" s="117" t="s">
        <v>380</v>
      </c>
    </row>
    <row r="123" spans="1:6" x14ac:dyDescent="0.25">
      <c r="A123" s="126" t="s">
        <v>513</v>
      </c>
      <c r="B123" s="126" t="s">
        <v>553</v>
      </c>
      <c r="C123" s="126" t="s">
        <v>554</v>
      </c>
      <c r="D123" s="115" t="s">
        <v>363</v>
      </c>
      <c r="E123" s="126" t="s">
        <v>71</v>
      </c>
      <c r="F123" s="111" t="s">
        <v>316</v>
      </c>
    </row>
    <row r="124" spans="1:6" x14ac:dyDescent="0.25">
      <c r="A124" s="126" t="s">
        <v>513</v>
      </c>
      <c r="B124" s="126" t="s">
        <v>555</v>
      </c>
      <c r="C124" s="126" t="s">
        <v>556</v>
      </c>
      <c r="D124" s="115" t="s">
        <v>377</v>
      </c>
      <c r="E124" s="126" t="s">
        <v>71</v>
      </c>
      <c r="F124" s="115" t="s">
        <v>557</v>
      </c>
    </row>
    <row r="125" spans="1:6" x14ac:dyDescent="0.25">
      <c r="A125" s="126" t="s">
        <v>513</v>
      </c>
      <c r="B125" s="126" t="s">
        <v>558</v>
      </c>
      <c r="C125" s="126" t="s">
        <v>559</v>
      </c>
      <c r="D125" s="115" t="s">
        <v>369</v>
      </c>
      <c r="E125" s="126" t="s">
        <v>71</v>
      </c>
      <c r="F125" s="115" t="s">
        <v>560</v>
      </c>
    </row>
    <row r="126" spans="1:6" x14ac:dyDescent="0.25">
      <c r="A126" s="126" t="s">
        <v>513</v>
      </c>
      <c r="B126" s="126" t="s">
        <v>561</v>
      </c>
      <c r="C126" s="126" t="s">
        <v>562</v>
      </c>
      <c r="D126" s="115" t="s">
        <v>423</v>
      </c>
      <c r="E126" s="126" t="s">
        <v>71</v>
      </c>
      <c r="F126" s="111" t="s">
        <v>306</v>
      </c>
    </row>
    <row r="127" spans="1:6" x14ac:dyDescent="0.25">
      <c r="A127" s="126" t="s">
        <v>513</v>
      </c>
      <c r="B127" s="126" t="s">
        <v>563</v>
      </c>
      <c r="C127" s="126" t="s">
        <v>564</v>
      </c>
      <c r="D127" s="115" t="s">
        <v>490</v>
      </c>
      <c r="E127" s="126" t="s">
        <v>71</v>
      </c>
      <c r="F127" s="117" t="s">
        <v>383</v>
      </c>
    </row>
    <row r="128" spans="1:6" x14ac:dyDescent="0.25">
      <c r="A128" s="126" t="s">
        <v>513</v>
      </c>
      <c r="B128" s="126" t="s">
        <v>565</v>
      </c>
      <c r="C128" s="126" t="s">
        <v>566</v>
      </c>
      <c r="D128" s="115" t="s">
        <v>384</v>
      </c>
      <c r="E128" s="126" t="s">
        <v>71</v>
      </c>
      <c r="F128" s="113" t="s">
        <v>355</v>
      </c>
    </row>
    <row r="129" spans="1:6" x14ac:dyDescent="0.25">
      <c r="A129" s="126" t="s">
        <v>513</v>
      </c>
      <c r="B129" s="126" t="s">
        <v>567</v>
      </c>
      <c r="C129" s="126" t="s">
        <v>568</v>
      </c>
      <c r="D129" s="115" t="s">
        <v>392</v>
      </c>
      <c r="E129" s="126" t="s">
        <v>71</v>
      </c>
      <c r="F129" s="114" t="s">
        <v>502</v>
      </c>
    </row>
    <row r="130" spans="1:6" x14ac:dyDescent="0.25">
      <c r="A130" s="126" t="s">
        <v>513</v>
      </c>
      <c r="B130" s="126" t="s">
        <v>569</v>
      </c>
      <c r="C130" s="126" t="s">
        <v>570</v>
      </c>
      <c r="D130" s="115" t="s">
        <v>396</v>
      </c>
      <c r="E130" s="126" t="s">
        <v>71</v>
      </c>
      <c r="F130" s="113" t="s">
        <v>319</v>
      </c>
    </row>
    <row r="131" spans="1:6" x14ac:dyDescent="0.25">
      <c r="A131" s="126" t="s">
        <v>513</v>
      </c>
      <c r="B131" s="126" t="s">
        <v>571</v>
      </c>
      <c r="C131" s="126" t="s">
        <v>572</v>
      </c>
      <c r="D131" s="115" t="s">
        <v>407</v>
      </c>
      <c r="E131" s="126" t="s">
        <v>71</v>
      </c>
      <c r="F131" s="115" t="s">
        <v>573</v>
      </c>
    </row>
    <row r="132" spans="1:6" x14ac:dyDescent="0.25">
      <c r="A132" s="126" t="s">
        <v>513</v>
      </c>
      <c r="B132" s="126" t="s">
        <v>574</v>
      </c>
      <c r="C132" s="126" t="s">
        <v>575</v>
      </c>
      <c r="D132" s="115" t="s">
        <v>416</v>
      </c>
      <c r="E132" s="126" t="s">
        <v>71</v>
      </c>
      <c r="F132" s="111" t="s">
        <v>313</v>
      </c>
    </row>
    <row r="133" spans="1:6" x14ac:dyDescent="0.25">
      <c r="A133" s="126" t="s">
        <v>513</v>
      </c>
      <c r="B133" s="126" t="s">
        <v>576</v>
      </c>
      <c r="C133" s="126" t="s">
        <v>577</v>
      </c>
      <c r="D133" s="115" t="s">
        <v>578</v>
      </c>
      <c r="E133" s="126" t="s">
        <v>71</v>
      </c>
      <c r="F133" s="111" t="s">
        <v>302</v>
      </c>
    </row>
    <row r="134" spans="1:6" x14ac:dyDescent="0.25">
      <c r="A134" s="126" t="s">
        <v>513</v>
      </c>
      <c r="B134" s="126" t="s">
        <v>579</v>
      </c>
      <c r="C134" s="126" t="s">
        <v>580</v>
      </c>
      <c r="D134" s="115" t="s">
        <v>581</v>
      </c>
      <c r="E134" s="126" t="s">
        <v>71</v>
      </c>
      <c r="F134" s="120" t="s">
        <v>438</v>
      </c>
    </row>
    <row r="135" spans="1:6" x14ac:dyDescent="0.25">
      <c r="A135" s="126" t="s">
        <v>513</v>
      </c>
      <c r="B135" s="126" t="s">
        <v>582</v>
      </c>
      <c r="C135" s="126" t="s">
        <v>583</v>
      </c>
      <c r="D135" s="115" t="s">
        <v>584</v>
      </c>
      <c r="E135" s="126" t="s">
        <v>71</v>
      </c>
      <c r="F135" s="114" t="s">
        <v>431</v>
      </c>
    </row>
    <row r="136" spans="1:6" x14ac:dyDescent="0.25">
      <c r="A136" s="126" t="s">
        <v>513</v>
      </c>
      <c r="B136" s="126" t="s">
        <v>585</v>
      </c>
      <c r="C136" s="126" t="s">
        <v>586</v>
      </c>
      <c r="D136" s="115" t="s">
        <v>587</v>
      </c>
      <c r="E136" s="126" t="s">
        <v>71</v>
      </c>
      <c r="F136" s="115" t="s">
        <v>578</v>
      </c>
    </row>
    <row r="137" spans="1:6" x14ac:dyDescent="0.25">
      <c r="A137" s="126" t="s">
        <v>513</v>
      </c>
      <c r="B137" s="126" t="s">
        <v>588</v>
      </c>
      <c r="C137" s="126" t="s">
        <v>589</v>
      </c>
      <c r="D137" s="115" t="s">
        <v>432</v>
      </c>
      <c r="E137" s="126" t="s">
        <v>71</v>
      </c>
      <c r="F137" s="114" t="s">
        <v>435</v>
      </c>
    </row>
    <row r="138" spans="1:6" x14ac:dyDescent="0.25">
      <c r="A138" s="126" t="s">
        <v>513</v>
      </c>
      <c r="B138" s="126" t="s">
        <v>590</v>
      </c>
      <c r="C138" s="126" t="s">
        <v>591</v>
      </c>
      <c r="D138" s="115" t="s">
        <v>499</v>
      </c>
      <c r="E138" s="126" t="s">
        <v>71</v>
      </c>
      <c r="F138" s="115" t="s">
        <v>581</v>
      </c>
    </row>
    <row r="139" spans="1:6" x14ac:dyDescent="0.25">
      <c r="A139" s="126" t="s">
        <v>513</v>
      </c>
      <c r="B139" s="126" t="s">
        <v>592</v>
      </c>
      <c r="C139" s="126" t="s">
        <v>593</v>
      </c>
      <c r="D139" s="115" t="s">
        <v>413</v>
      </c>
      <c r="E139" s="126" t="s">
        <v>71</v>
      </c>
      <c r="F139" s="114" t="s">
        <v>441</v>
      </c>
    </row>
    <row r="140" spans="1:6" x14ac:dyDescent="0.25">
      <c r="A140" s="126" t="s">
        <v>513</v>
      </c>
      <c r="B140" s="126" t="s">
        <v>594</v>
      </c>
      <c r="C140" s="126" t="s">
        <v>595</v>
      </c>
      <c r="D140" s="115" t="s">
        <v>538</v>
      </c>
      <c r="E140" s="126" t="s">
        <v>71</v>
      </c>
      <c r="F140" s="114" t="s">
        <v>445</v>
      </c>
    </row>
    <row r="141" spans="1:6" x14ac:dyDescent="0.25">
      <c r="A141" s="126" t="s">
        <v>513</v>
      </c>
      <c r="B141" s="126" t="s">
        <v>596</v>
      </c>
      <c r="C141" s="126" t="s">
        <v>597</v>
      </c>
      <c r="D141" s="115" t="s">
        <v>436</v>
      </c>
      <c r="E141" s="126" t="s">
        <v>71</v>
      </c>
      <c r="F141" s="115" t="s">
        <v>584</v>
      </c>
    </row>
    <row r="142" spans="1:6" x14ac:dyDescent="0.25">
      <c r="A142" s="126" t="s">
        <v>513</v>
      </c>
      <c r="B142" s="126" t="s">
        <v>598</v>
      </c>
      <c r="C142" s="126" t="s">
        <v>599</v>
      </c>
      <c r="D142" s="115" t="s">
        <v>573</v>
      </c>
      <c r="E142" s="126" t="s">
        <v>71</v>
      </c>
      <c r="F142" s="114" t="s">
        <v>461</v>
      </c>
    </row>
    <row r="143" spans="1:6" x14ac:dyDescent="0.25">
      <c r="A143" s="126" t="s">
        <v>513</v>
      </c>
      <c r="B143" s="126" t="s">
        <v>600</v>
      </c>
      <c r="C143" s="126" t="s">
        <v>601</v>
      </c>
      <c r="D143" s="115" t="s">
        <v>560</v>
      </c>
      <c r="E143" s="126" t="s">
        <v>71</v>
      </c>
      <c r="F143" s="114" t="s">
        <v>449</v>
      </c>
    </row>
    <row r="144" spans="1:6" x14ac:dyDescent="0.25">
      <c r="A144" s="126" t="s">
        <v>513</v>
      </c>
      <c r="B144" s="126" t="s">
        <v>602</v>
      </c>
      <c r="C144" s="126" t="s">
        <v>603</v>
      </c>
      <c r="D144" s="115" t="s">
        <v>496</v>
      </c>
      <c r="E144" s="126" t="s">
        <v>71</v>
      </c>
      <c r="F144" s="115" t="s">
        <v>587</v>
      </c>
    </row>
    <row r="145" spans="1:6" x14ac:dyDescent="0.25">
      <c r="A145" s="126" t="s">
        <v>513</v>
      </c>
      <c r="B145" s="126" t="s">
        <v>604</v>
      </c>
      <c r="C145" s="126" t="s">
        <v>605</v>
      </c>
      <c r="D145" s="115" t="s">
        <v>446</v>
      </c>
      <c r="E145" s="126" t="s">
        <v>71</v>
      </c>
      <c r="F145" s="114" t="s">
        <v>452</v>
      </c>
    </row>
    <row r="146" spans="1:6" x14ac:dyDescent="0.25">
      <c r="A146" s="126" t="s">
        <v>513</v>
      </c>
      <c r="B146" s="126" t="s">
        <v>606</v>
      </c>
      <c r="C146" s="126" t="s">
        <v>607</v>
      </c>
      <c r="D146" s="115" t="s">
        <v>557</v>
      </c>
      <c r="E146" s="126" t="s">
        <v>71</v>
      </c>
      <c r="F146" s="114" t="s">
        <v>455</v>
      </c>
    </row>
    <row r="147" spans="1:6" x14ac:dyDescent="0.25">
      <c r="A147" s="126" t="s">
        <v>513</v>
      </c>
      <c r="B147" s="126" t="s">
        <v>608</v>
      </c>
      <c r="C147" s="126" t="s">
        <v>609</v>
      </c>
      <c r="D147" s="115" t="s">
        <v>469</v>
      </c>
      <c r="E147" s="126" t="s">
        <v>71</v>
      </c>
      <c r="F147" s="118" t="s">
        <v>508</v>
      </c>
    </row>
  </sheetData>
  <sheetProtection algorithmName="SHA-512" hashValue="c1k+omJ77ZP+4mv6RYpsVVstenn2uHgtESnhKBT4dNV83wfwp6Ou3o8/PS2jHfUeHXgR4pPYcRqDKfo0Wc9kww==" saltValue="4iiqokAJOlJzWtkk2+RhsQ==" spinCount="100000" sheet="1" objects="1" scenarios="1" autoFilter="0"/>
  <pageMargins left="0.70866141732283472" right="0.70866141732283472" top="0.74803149606299213" bottom="0.74803149606299213" header="0.31496062992125984" footer="0.31496062992125984"/>
  <pageSetup paperSize="9" scale="92" fitToHeight="3"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50"/>
    <pageSetUpPr fitToPage="1"/>
  </sheetPr>
  <dimension ref="A1:N42"/>
  <sheetViews>
    <sheetView tabSelected="1" topLeftCell="B1" zoomScaleNormal="100" workbookViewId="0">
      <pane ySplit="3" topLeftCell="A4" activePane="bottomLeft" state="frozen"/>
      <selection activeCell="H37" sqref="H37"/>
      <selection pane="bottomLeft" activeCell="K5" sqref="K5"/>
    </sheetView>
  </sheetViews>
  <sheetFormatPr defaultColWidth="9.140625" defaultRowHeight="12.75" x14ac:dyDescent="0.2"/>
  <cols>
    <col min="1" max="1" width="65.5703125" style="165" hidden="1" customWidth="1"/>
    <col min="2" max="2" width="64.140625" style="165" customWidth="1"/>
    <col min="3" max="3" width="15.42578125" style="262" customWidth="1"/>
    <col min="4" max="4" width="19.85546875" style="270" customWidth="1"/>
    <col min="5" max="6" width="9.85546875" style="165" customWidth="1"/>
    <col min="7" max="7" width="17.5703125" style="270" customWidth="1"/>
    <col min="8" max="8" width="23.5703125" style="165" hidden="1" customWidth="1"/>
    <col min="9" max="9" width="36.5703125" style="165" hidden="1" customWidth="1"/>
    <col min="10" max="10" width="13.140625" style="262" hidden="1" customWidth="1"/>
    <col min="11" max="11" width="57.42578125" style="221" customWidth="1"/>
    <col min="12" max="12" width="9.5703125" style="262" customWidth="1"/>
    <col min="13" max="13" width="11.5703125" style="165" hidden="1" customWidth="1"/>
    <col min="14" max="16384" width="9.140625" style="165"/>
  </cols>
  <sheetData>
    <row r="1" spans="1:13" ht="21" x14ac:dyDescent="0.2">
      <c r="A1" s="301"/>
      <c r="B1" s="244" t="s">
        <v>610</v>
      </c>
      <c r="C1" s="245"/>
      <c r="D1" s="246"/>
      <c r="E1" s="247"/>
      <c r="F1" s="247"/>
      <c r="G1" s="246"/>
      <c r="H1" s="247"/>
      <c r="I1" s="247"/>
      <c r="J1" s="245"/>
      <c r="K1" s="248"/>
      <c r="L1" s="249"/>
      <c r="M1" s="250"/>
    </row>
    <row r="2" spans="1:13" ht="21.75" thickBot="1" x14ac:dyDescent="0.25">
      <c r="A2" s="302"/>
      <c r="B2" s="251" t="s">
        <v>611</v>
      </c>
      <c r="C2" s="252"/>
      <c r="D2" s="253"/>
      <c r="E2" s="254"/>
      <c r="F2" s="254"/>
      <c r="G2" s="253"/>
      <c r="H2" s="254"/>
      <c r="I2" s="254"/>
      <c r="J2" s="252"/>
      <c r="K2" s="255"/>
      <c r="L2" s="256"/>
      <c r="M2" s="257"/>
    </row>
    <row r="3" spans="1:13" s="258" customFormat="1" ht="54.75" customHeight="1" thickBot="1" x14ac:dyDescent="0.25">
      <c r="A3" s="258" t="s">
        <v>612</v>
      </c>
      <c r="B3" s="304" t="s">
        <v>613</v>
      </c>
      <c r="C3" s="242" t="s">
        <v>614</v>
      </c>
      <c r="D3" s="276" t="s">
        <v>615</v>
      </c>
      <c r="E3" s="242" t="s">
        <v>616</v>
      </c>
      <c r="F3" s="242" t="s">
        <v>617</v>
      </c>
      <c r="G3" s="309" t="s">
        <v>618</v>
      </c>
      <c r="H3" s="242" t="s">
        <v>619</v>
      </c>
      <c r="I3" s="242" t="s">
        <v>620</v>
      </c>
      <c r="J3" s="242" t="s">
        <v>621</v>
      </c>
      <c r="K3" s="242" t="s">
        <v>622</v>
      </c>
      <c r="L3" s="280" t="s">
        <v>623</v>
      </c>
      <c r="M3" s="258" t="s">
        <v>624</v>
      </c>
    </row>
    <row r="4" spans="1:13" s="258" customFormat="1" ht="15.75" thickBot="1" x14ac:dyDescent="0.25">
      <c r="B4" s="288" t="s">
        <v>713</v>
      </c>
      <c r="C4" s="289"/>
      <c r="D4" s="290"/>
      <c r="E4" s="289"/>
      <c r="F4" s="289"/>
      <c r="G4" s="290"/>
      <c r="H4" s="289"/>
      <c r="I4" s="289"/>
      <c r="J4" s="289"/>
      <c r="K4" s="289"/>
      <c r="L4" s="291">
        <v>0.01</v>
      </c>
      <c r="M4" s="261"/>
    </row>
    <row r="5" spans="1:13" ht="29.25" customHeight="1" x14ac:dyDescent="0.2">
      <c r="B5" s="305" t="s">
        <v>1379</v>
      </c>
      <c r="C5" s="240" t="s">
        <v>626</v>
      </c>
      <c r="D5" s="312">
        <v>700</v>
      </c>
      <c r="E5" s="380">
        <v>1</v>
      </c>
      <c r="F5" s="380"/>
      <c r="G5" s="310">
        <f t="shared" ref="G5:G7" si="0">D5*E5</f>
        <v>700</v>
      </c>
      <c r="H5" s="279"/>
      <c r="I5" s="71"/>
      <c r="J5" s="241"/>
      <c r="K5" s="216" t="s">
        <v>1386</v>
      </c>
      <c r="L5" s="271" t="s">
        <v>627</v>
      </c>
      <c r="M5" s="262"/>
    </row>
    <row r="6" spans="1:13" ht="15" customHeight="1" x14ac:dyDescent="0.2">
      <c r="B6" s="305" t="s">
        <v>1380</v>
      </c>
      <c r="C6" s="240" t="s">
        <v>628</v>
      </c>
      <c r="D6" s="385">
        <v>600</v>
      </c>
      <c r="E6" s="380">
        <v>1</v>
      </c>
      <c r="F6" s="380"/>
      <c r="G6" s="310">
        <f t="shared" si="0"/>
        <v>600</v>
      </c>
      <c r="H6" s="279"/>
      <c r="I6" s="71"/>
      <c r="J6" s="241"/>
      <c r="K6" s="216" t="s">
        <v>629</v>
      </c>
      <c r="L6" s="271" t="s">
        <v>630</v>
      </c>
      <c r="M6" s="262"/>
    </row>
    <row r="7" spans="1:13" ht="15" customHeight="1" thickBot="1" x14ac:dyDescent="0.25">
      <c r="B7" s="305" t="s">
        <v>1381</v>
      </c>
      <c r="C7" s="240" t="s">
        <v>628</v>
      </c>
      <c r="D7" s="385">
        <v>400</v>
      </c>
      <c r="E7" s="380">
        <v>1</v>
      </c>
      <c r="F7" s="380"/>
      <c r="G7" s="310">
        <f t="shared" si="0"/>
        <v>400</v>
      </c>
      <c r="H7" s="279"/>
      <c r="I7" s="71"/>
      <c r="J7" s="241"/>
      <c r="K7" s="216" t="s">
        <v>631</v>
      </c>
      <c r="L7" s="271" t="s">
        <v>715</v>
      </c>
      <c r="M7" s="262"/>
    </row>
    <row r="8" spans="1:13" ht="15.75" thickBot="1" x14ac:dyDescent="0.25">
      <c r="A8" s="206"/>
      <c r="B8" s="288" t="s">
        <v>632</v>
      </c>
      <c r="C8" s="289"/>
      <c r="D8" s="290"/>
      <c r="E8" s="289"/>
      <c r="F8" s="289"/>
      <c r="G8" s="290"/>
      <c r="H8" s="289"/>
      <c r="I8" s="289"/>
      <c r="J8" s="289"/>
      <c r="K8" s="313"/>
      <c r="L8" s="291">
        <v>1.02</v>
      </c>
      <c r="M8" s="261"/>
    </row>
    <row r="9" spans="1:13" ht="30" customHeight="1" thickBot="1" x14ac:dyDescent="0.25">
      <c r="A9" s="165" t="s">
        <v>633</v>
      </c>
      <c r="B9" s="306" t="s">
        <v>634</v>
      </c>
      <c r="C9" s="240" t="s">
        <v>635</v>
      </c>
      <c r="D9" s="272">
        <v>250</v>
      </c>
      <c r="E9" s="213"/>
      <c r="F9" s="380" t="s">
        <v>636</v>
      </c>
      <c r="G9" s="310">
        <f t="shared" ref="G9:G15" si="1">D9*E9</f>
        <v>0</v>
      </c>
      <c r="H9" s="279" t="s">
        <v>637</v>
      </c>
      <c r="I9" s="71" t="s">
        <v>638</v>
      </c>
      <c r="J9" s="241">
        <v>1</v>
      </c>
      <c r="K9" s="579" t="s">
        <v>639</v>
      </c>
      <c r="L9" s="271" t="str">
        <f>CONCATENATE(LEFT($H9,1),".",LEFT($I9,2),".",RIGHT(TEXT($J9/100,"0.00"),2))</f>
        <v>1.02.01</v>
      </c>
      <c r="M9" s="262">
        <v>10</v>
      </c>
    </row>
    <row r="10" spans="1:13" ht="15.75" thickBot="1" x14ac:dyDescent="0.25">
      <c r="B10" s="288" t="s">
        <v>640</v>
      </c>
      <c r="C10" s="289"/>
      <c r="D10" s="290"/>
      <c r="E10" s="289"/>
      <c r="F10" s="289"/>
      <c r="G10" s="290"/>
      <c r="H10" s="289"/>
      <c r="I10" s="289"/>
      <c r="J10" s="289"/>
      <c r="K10" s="313"/>
      <c r="L10" s="291">
        <v>1.03</v>
      </c>
      <c r="M10" s="261"/>
    </row>
    <row r="11" spans="1:13" ht="15" x14ac:dyDescent="0.2">
      <c r="A11" s="206" t="s">
        <v>643</v>
      </c>
      <c r="B11" s="307" t="s">
        <v>643</v>
      </c>
      <c r="C11" s="241" t="s">
        <v>641</v>
      </c>
      <c r="D11" s="273">
        <v>9.34</v>
      </c>
      <c r="E11" s="213"/>
      <c r="F11" s="380" t="s">
        <v>636</v>
      </c>
      <c r="G11" s="310">
        <f t="shared" si="1"/>
        <v>0</v>
      </c>
      <c r="H11" s="279" t="s">
        <v>637</v>
      </c>
      <c r="I11" s="71" t="s">
        <v>644</v>
      </c>
      <c r="J11" s="241">
        <v>5</v>
      </c>
      <c r="K11" s="579"/>
      <c r="L11" s="271" t="s">
        <v>642</v>
      </c>
      <c r="M11" s="262">
        <v>35</v>
      </c>
    </row>
    <row r="12" spans="1:13" ht="15" x14ac:dyDescent="0.2">
      <c r="A12" s="206"/>
      <c r="B12" s="307" t="s">
        <v>645</v>
      </c>
      <c r="C12" s="241" t="s">
        <v>641</v>
      </c>
      <c r="D12" s="273">
        <v>28.53</v>
      </c>
      <c r="E12" s="213"/>
      <c r="F12" s="380" t="s">
        <v>636</v>
      </c>
      <c r="G12" s="310">
        <f t="shared" si="1"/>
        <v>0</v>
      </c>
      <c r="H12" s="279"/>
      <c r="I12" s="71"/>
      <c r="J12" s="241"/>
      <c r="K12" s="579"/>
      <c r="L12" s="271" t="s">
        <v>646</v>
      </c>
      <c r="M12" s="262"/>
    </row>
    <row r="13" spans="1:13" ht="30" x14ac:dyDescent="0.2">
      <c r="A13" s="206"/>
      <c r="B13" s="307" t="s">
        <v>647</v>
      </c>
      <c r="C13" s="241" t="s">
        <v>641</v>
      </c>
      <c r="D13" s="273">
        <v>3.98</v>
      </c>
      <c r="E13" s="213"/>
      <c r="F13" s="380" t="s">
        <v>636</v>
      </c>
      <c r="G13" s="310">
        <f t="shared" si="1"/>
        <v>0</v>
      </c>
      <c r="H13" s="279"/>
      <c r="I13" s="71"/>
      <c r="J13" s="241"/>
      <c r="K13" s="579" t="s">
        <v>1390</v>
      </c>
      <c r="L13" s="271" t="s">
        <v>802</v>
      </c>
      <c r="M13" s="262"/>
    </row>
    <row r="14" spans="1:13" ht="15" x14ac:dyDescent="0.2">
      <c r="A14" s="206"/>
      <c r="B14" s="307" t="s">
        <v>649</v>
      </c>
      <c r="C14" s="241" t="s">
        <v>650</v>
      </c>
      <c r="D14" s="273">
        <v>612</v>
      </c>
      <c r="E14" s="213"/>
      <c r="F14" s="380" t="s">
        <v>636</v>
      </c>
      <c r="G14" s="310">
        <f t="shared" si="1"/>
        <v>0</v>
      </c>
      <c r="H14" s="279"/>
      <c r="I14" s="71"/>
      <c r="J14" s="241"/>
      <c r="K14" s="579"/>
      <c r="L14" s="271" t="s">
        <v>1195</v>
      </c>
      <c r="M14" s="262"/>
    </row>
    <row r="15" spans="1:13" ht="15.75" thickBot="1" x14ac:dyDescent="0.25">
      <c r="A15" s="206"/>
      <c r="B15" s="307" t="s">
        <v>652</v>
      </c>
      <c r="C15" s="241" t="s">
        <v>650</v>
      </c>
      <c r="D15" s="273">
        <v>125</v>
      </c>
      <c r="E15" s="213"/>
      <c r="F15" s="380" t="s">
        <v>636</v>
      </c>
      <c r="G15" s="310">
        <f t="shared" si="1"/>
        <v>0</v>
      </c>
      <c r="H15" s="279"/>
      <c r="I15" s="71"/>
      <c r="J15" s="241"/>
      <c r="K15" s="579"/>
      <c r="L15" s="271" t="s">
        <v>653</v>
      </c>
      <c r="M15" s="262"/>
    </row>
    <row r="16" spans="1:13" ht="15.75" thickBot="1" x14ac:dyDescent="0.25">
      <c r="B16" s="288" t="s">
        <v>654</v>
      </c>
      <c r="C16" s="289"/>
      <c r="D16" s="290"/>
      <c r="E16" s="289"/>
      <c r="F16" s="289"/>
      <c r="G16" s="290"/>
      <c r="H16" s="289"/>
      <c r="I16" s="289"/>
      <c r="J16" s="289"/>
      <c r="K16" s="313"/>
      <c r="L16" s="291">
        <v>1.04</v>
      </c>
      <c r="M16" s="261"/>
    </row>
    <row r="17" spans="1:14" ht="15" x14ac:dyDescent="0.2">
      <c r="A17" s="206" t="s">
        <v>655</v>
      </c>
      <c r="B17" s="307" t="s">
        <v>656</v>
      </c>
      <c r="C17" s="241" t="s">
        <v>657</v>
      </c>
      <c r="D17" s="273">
        <v>0.65</v>
      </c>
      <c r="E17" s="213"/>
      <c r="F17" s="380" t="s">
        <v>636</v>
      </c>
      <c r="G17" s="310">
        <f>D17*E17</f>
        <v>0</v>
      </c>
      <c r="H17" s="279" t="s">
        <v>637</v>
      </c>
      <c r="I17" s="71" t="s">
        <v>658</v>
      </c>
      <c r="J17" s="241">
        <v>2</v>
      </c>
      <c r="K17" s="579" t="s">
        <v>659</v>
      </c>
      <c r="L17" s="271" t="s">
        <v>660</v>
      </c>
      <c r="M17" s="262">
        <v>22</v>
      </c>
      <c r="N17" s="267"/>
    </row>
    <row r="18" spans="1:14" ht="30" x14ac:dyDescent="0.2">
      <c r="A18" s="206" t="s">
        <v>661</v>
      </c>
      <c r="B18" s="308" t="s">
        <v>662</v>
      </c>
      <c r="C18" s="241" t="s">
        <v>657</v>
      </c>
      <c r="D18" s="273">
        <v>0.31</v>
      </c>
      <c r="E18" s="213"/>
      <c r="F18" s="380" t="s">
        <v>636</v>
      </c>
      <c r="G18" s="310">
        <f>D18*E18</f>
        <v>0</v>
      </c>
      <c r="H18" s="279" t="s">
        <v>637</v>
      </c>
      <c r="I18" s="71" t="s">
        <v>658</v>
      </c>
      <c r="J18" s="241">
        <v>4</v>
      </c>
      <c r="K18" s="579"/>
      <c r="L18" s="271" t="str">
        <f>CONCATENATE(LEFT($H18,1),".",LEFT($I18,2),".",RIGHT(TEXT($J18/100,"0.00"),2))</f>
        <v>1.04.04</v>
      </c>
      <c r="M18" s="262">
        <v>24</v>
      </c>
      <c r="N18" s="267"/>
    </row>
    <row r="19" spans="1:14" ht="15" x14ac:dyDescent="0.2">
      <c r="A19" s="206" t="s">
        <v>663</v>
      </c>
      <c r="B19" s="307" t="s">
        <v>1391</v>
      </c>
      <c r="C19" s="241" t="s">
        <v>657</v>
      </c>
      <c r="D19" s="273">
        <v>3.57</v>
      </c>
      <c r="E19" s="213"/>
      <c r="F19" s="380" t="s">
        <v>636</v>
      </c>
      <c r="G19" s="310">
        <f>D19*E19</f>
        <v>0</v>
      </c>
      <c r="H19" s="279" t="s">
        <v>637</v>
      </c>
      <c r="I19" s="71" t="s">
        <v>658</v>
      </c>
      <c r="J19" s="241">
        <v>5</v>
      </c>
      <c r="K19" s="579"/>
      <c r="L19" s="271" t="str">
        <f>CONCATENATE(LEFT($H19,1),".",LEFT($I19,2),".",RIGHT(TEXT($J19/100,"0.00"),2))</f>
        <v>1.04.05</v>
      </c>
      <c r="M19" s="262">
        <v>25</v>
      </c>
      <c r="N19" s="267"/>
    </row>
    <row r="20" spans="1:14" ht="15" x14ac:dyDescent="0.2">
      <c r="A20" s="206" t="s">
        <v>664</v>
      </c>
      <c r="B20" s="307" t="s">
        <v>665</v>
      </c>
      <c r="C20" s="241" t="s">
        <v>657</v>
      </c>
      <c r="D20" s="273">
        <v>3.44</v>
      </c>
      <c r="E20" s="213"/>
      <c r="F20" s="380" t="s">
        <v>636</v>
      </c>
      <c r="G20" s="310">
        <f>D20*E20</f>
        <v>0</v>
      </c>
      <c r="H20" s="279" t="s">
        <v>637</v>
      </c>
      <c r="I20" s="71" t="s">
        <v>658</v>
      </c>
      <c r="J20" s="241">
        <v>6</v>
      </c>
      <c r="K20" s="579"/>
      <c r="L20" s="271" t="str">
        <f>CONCATENATE(LEFT($H20,1),".",LEFT($I20,2),".",RIGHT(TEXT($J20/100,"0.00"),2))</f>
        <v>1.04.06</v>
      </c>
      <c r="M20" s="262">
        <v>26</v>
      </c>
      <c r="N20" s="267"/>
    </row>
    <row r="21" spans="1:14" ht="15.75" thickBot="1" x14ac:dyDescent="0.25">
      <c r="A21" s="206" t="s">
        <v>666</v>
      </c>
      <c r="B21" s="307" t="s">
        <v>667</v>
      </c>
      <c r="C21" s="241" t="s">
        <v>657</v>
      </c>
      <c r="D21" s="273">
        <v>0.35</v>
      </c>
      <c r="E21" s="213"/>
      <c r="F21" s="380" t="s">
        <v>636</v>
      </c>
      <c r="G21" s="310">
        <f>D21*E21</f>
        <v>0</v>
      </c>
      <c r="H21" s="279" t="s">
        <v>637</v>
      </c>
      <c r="I21" s="71" t="s">
        <v>658</v>
      </c>
      <c r="J21" s="241">
        <v>15</v>
      </c>
      <c r="K21" s="579" t="s">
        <v>668</v>
      </c>
      <c r="L21" s="271"/>
      <c r="M21" s="262">
        <v>91</v>
      </c>
    </row>
    <row r="22" spans="1:14" ht="15.75" thickBot="1" x14ac:dyDescent="0.25">
      <c r="A22" s="206"/>
      <c r="B22" s="288" t="s">
        <v>669</v>
      </c>
      <c r="C22" s="289"/>
      <c r="D22" s="290"/>
      <c r="E22" s="289"/>
      <c r="F22" s="289"/>
      <c r="G22" s="290"/>
      <c r="H22" s="289"/>
      <c r="I22" s="289"/>
      <c r="J22" s="289"/>
      <c r="K22" s="313"/>
      <c r="L22" s="291">
        <v>1.05</v>
      </c>
      <c r="M22" s="261"/>
    </row>
    <row r="23" spans="1:14" ht="30" x14ac:dyDescent="0.2">
      <c r="A23" s="206"/>
      <c r="B23" s="307" t="s">
        <v>1383</v>
      </c>
      <c r="C23" s="240" t="s">
        <v>670</v>
      </c>
      <c r="D23" s="273">
        <v>255.57</v>
      </c>
      <c r="E23" s="213"/>
      <c r="F23" s="380"/>
      <c r="G23" s="310">
        <f>D23*E23</f>
        <v>0</v>
      </c>
      <c r="H23" s="279"/>
      <c r="I23" s="71"/>
      <c r="J23" s="241"/>
      <c r="K23" s="579" t="s">
        <v>671</v>
      </c>
      <c r="L23" s="271" t="s">
        <v>676</v>
      </c>
      <c r="M23" s="262"/>
    </row>
    <row r="24" spans="1:14" ht="30" x14ac:dyDescent="0.2">
      <c r="A24" s="206"/>
      <c r="B24" s="307" t="s">
        <v>673</v>
      </c>
      <c r="C24" s="240" t="s">
        <v>670</v>
      </c>
      <c r="D24" s="273">
        <v>115</v>
      </c>
      <c r="E24" s="213"/>
      <c r="F24" s="380"/>
      <c r="G24" s="310">
        <f>D24*E24</f>
        <v>0</v>
      </c>
      <c r="H24" s="279"/>
      <c r="I24" s="71"/>
      <c r="J24" s="241"/>
      <c r="K24" s="579" t="s">
        <v>671</v>
      </c>
      <c r="L24" s="271" t="s">
        <v>676</v>
      </c>
      <c r="M24" s="262"/>
    </row>
    <row r="25" spans="1:14" ht="15" customHeight="1" x14ac:dyDescent="0.2">
      <c r="A25" s="206"/>
      <c r="B25" s="307" t="s">
        <v>674</v>
      </c>
      <c r="C25" s="241" t="s">
        <v>675</v>
      </c>
      <c r="D25" s="273">
        <v>0.65</v>
      </c>
      <c r="E25" s="213"/>
      <c r="F25" s="380" t="s">
        <v>636</v>
      </c>
      <c r="G25" s="310">
        <f>D25*E25</f>
        <v>0</v>
      </c>
      <c r="H25" s="279"/>
      <c r="I25" s="71"/>
      <c r="J25" s="241"/>
      <c r="K25" s="579"/>
      <c r="L25" s="271" t="s">
        <v>681</v>
      </c>
      <c r="M25" s="262"/>
    </row>
    <row r="26" spans="1:14" ht="15" customHeight="1" x14ac:dyDescent="0.2">
      <c r="A26" s="206"/>
      <c r="B26" s="307" t="s">
        <v>677</v>
      </c>
      <c r="C26" s="241" t="s">
        <v>641</v>
      </c>
      <c r="D26" s="273">
        <v>0.65</v>
      </c>
      <c r="E26" s="213"/>
      <c r="F26" s="380" t="s">
        <v>636</v>
      </c>
      <c r="G26" s="310">
        <f>D26*E26</f>
        <v>0</v>
      </c>
      <c r="H26" s="279"/>
      <c r="I26" s="71"/>
      <c r="J26" s="241"/>
      <c r="K26" s="579"/>
      <c r="L26" s="271" t="s">
        <v>853</v>
      </c>
      <c r="M26" s="262"/>
    </row>
    <row r="27" spans="1:14" ht="15" customHeight="1" thickBot="1" x14ac:dyDescent="0.25">
      <c r="A27" s="206"/>
      <c r="B27" s="307" t="s">
        <v>679</v>
      </c>
      <c r="C27" s="241" t="s">
        <v>650</v>
      </c>
      <c r="D27" s="273">
        <v>1.79</v>
      </c>
      <c r="E27" s="213"/>
      <c r="F27" s="380" t="s">
        <v>636</v>
      </c>
      <c r="G27" s="310">
        <f>D27*E27</f>
        <v>0</v>
      </c>
      <c r="H27" s="279"/>
      <c r="I27" s="71"/>
      <c r="J27" s="241"/>
      <c r="K27" s="579" t="s">
        <v>680</v>
      </c>
      <c r="L27" s="271" t="s">
        <v>856</v>
      </c>
      <c r="M27" s="262"/>
    </row>
    <row r="28" spans="1:14" ht="15.75" thickBot="1" x14ac:dyDescent="0.25">
      <c r="B28" s="288" t="s">
        <v>682</v>
      </c>
      <c r="C28" s="289"/>
      <c r="D28" s="290"/>
      <c r="E28" s="289"/>
      <c r="F28" s="289"/>
      <c r="G28" s="292"/>
      <c r="H28" s="289"/>
      <c r="I28" s="289"/>
      <c r="J28" s="289"/>
      <c r="K28" s="314"/>
      <c r="L28" s="293">
        <v>2.06</v>
      </c>
    </row>
    <row r="29" spans="1:14" ht="15" x14ac:dyDescent="0.2">
      <c r="B29" s="305" t="s">
        <v>683</v>
      </c>
      <c r="C29" s="241" t="s">
        <v>641</v>
      </c>
      <c r="D29" s="273">
        <v>22.97</v>
      </c>
      <c r="E29" s="213"/>
      <c r="F29" s="380" t="s">
        <v>636</v>
      </c>
      <c r="G29" s="311">
        <f>D29*E29</f>
        <v>0</v>
      </c>
      <c r="H29" s="279" t="s">
        <v>684</v>
      </c>
      <c r="I29" s="71" t="s">
        <v>685</v>
      </c>
      <c r="J29" s="241">
        <v>1</v>
      </c>
      <c r="K29" s="579"/>
      <c r="L29" s="274" t="str">
        <f>CONCATENATE(LEFT($H29,1),".",LEFT($I29,2),".",RIGHT(TEXT($J29/100,"0.00"),2))</f>
        <v>2.06.01</v>
      </c>
    </row>
    <row r="30" spans="1:14" ht="15.75" thickBot="1" x14ac:dyDescent="0.25">
      <c r="B30" s="305" t="s">
        <v>686</v>
      </c>
      <c r="C30" s="241" t="s">
        <v>641</v>
      </c>
      <c r="D30" s="273">
        <v>0.1</v>
      </c>
      <c r="E30" s="213"/>
      <c r="F30" s="71">
        <v>3</v>
      </c>
      <c r="G30" s="311">
        <f>D30*E30*F30</f>
        <v>0</v>
      </c>
      <c r="H30" s="279"/>
      <c r="I30" s="71"/>
      <c r="J30" s="241"/>
      <c r="K30" s="579" t="s">
        <v>1392</v>
      </c>
      <c r="L30" s="274" t="s">
        <v>687</v>
      </c>
    </row>
    <row r="31" spans="1:14" ht="15.75" thickBot="1" x14ac:dyDescent="0.25">
      <c r="B31" s="288" t="s">
        <v>688</v>
      </c>
      <c r="C31" s="294"/>
      <c r="D31" s="295"/>
      <c r="E31" s="296"/>
      <c r="F31" s="297"/>
      <c r="G31" s="298"/>
      <c r="H31" s="299"/>
      <c r="I31" s="297"/>
      <c r="J31" s="294"/>
      <c r="K31" s="314"/>
      <c r="L31" s="300"/>
    </row>
    <row r="32" spans="1:14" ht="30" customHeight="1" x14ac:dyDescent="0.2">
      <c r="B32" s="306" t="s">
        <v>1408</v>
      </c>
      <c r="C32" s="241" t="s">
        <v>650</v>
      </c>
      <c r="D32" s="273">
        <v>34.58</v>
      </c>
      <c r="E32" s="213"/>
      <c r="F32" s="380" t="s">
        <v>636</v>
      </c>
      <c r="G32" s="311">
        <f>D32*E32</f>
        <v>0</v>
      </c>
      <c r="H32" s="279"/>
      <c r="I32" s="71"/>
      <c r="J32" s="241"/>
      <c r="K32" s="579"/>
      <c r="L32" s="274" t="s">
        <v>690</v>
      </c>
    </row>
    <row r="33" spans="1:12" ht="30" customHeight="1" thickBot="1" x14ac:dyDescent="0.25">
      <c r="B33" s="305" t="s">
        <v>691</v>
      </c>
      <c r="C33" s="241" t="s">
        <v>650</v>
      </c>
      <c r="D33" s="273">
        <v>200</v>
      </c>
      <c r="E33" s="213"/>
      <c r="F33" s="380" t="s">
        <v>636</v>
      </c>
      <c r="G33" s="311">
        <f>D33*E33</f>
        <v>0</v>
      </c>
      <c r="H33" s="279"/>
      <c r="I33" s="71"/>
      <c r="J33" s="241"/>
      <c r="K33" s="579" t="s">
        <v>692</v>
      </c>
      <c r="L33" s="274" t="s">
        <v>693</v>
      </c>
    </row>
    <row r="34" spans="1:12" ht="15.75" thickBot="1" x14ac:dyDescent="0.25">
      <c r="B34" s="303" t="s">
        <v>694</v>
      </c>
      <c r="C34" s="323"/>
      <c r="D34" s="324"/>
      <c r="E34" s="323"/>
      <c r="F34" s="323"/>
      <c r="G34" s="327"/>
      <c r="H34" s="323"/>
      <c r="I34" s="323"/>
      <c r="J34" s="323"/>
      <c r="K34" s="329"/>
      <c r="L34" s="330" t="s">
        <v>695</v>
      </c>
    </row>
    <row r="35" spans="1:12" ht="30.75" thickBot="1" x14ac:dyDescent="0.25">
      <c r="B35" s="331" t="s">
        <v>1382</v>
      </c>
      <c r="C35" s="332"/>
      <c r="D35" s="333"/>
      <c r="E35" s="384"/>
      <c r="F35" s="334"/>
      <c r="G35" s="335"/>
      <c r="H35" s="336" t="s">
        <v>684</v>
      </c>
      <c r="I35" s="320" t="s">
        <v>696</v>
      </c>
      <c r="J35" s="318">
        <v>7</v>
      </c>
      <c r="K35" s="337" t="s">
        <v>697</v>
      </c>
      <c r="L35" s="338"/>
    </row>
    <row r="36" spans="1:12" ht="24.75" customHeight="1" thickBot="1" x14ac:dyDescent="0.25">
      <c r="B36" s="282" t="s">
        <v>698</v>
      </c>
      <c r="C36" s="277"/>
      <c r="D36" s="278"/>
      <c r="E36" s="277"/>
      <c r="F36" s="277"/>
      <c r="G36" s="328">
        <f>SUM(G5:G35)</f>
        <v>1700</v>
      </c>
      <c r="H36" s="277"/>
      <c r="I36" s="277"/>
      <c r="J36" s="277"/>
      <c r="K36" s="277"/>
      <c r="L36" s="281"/>
    </row>
    <row r="37" spans="1:12" ht="18.75" customHeight="1" thickBot="1" x14ac:dyDescent="0.25">
      <c r="A37" s="325"/>
      <c r="B37" s="326"/>
      <c r="C37" s="318"/>
      <c r="D37" s="319"/>
      <c r="E37" s="320"/>
      <c r="F37" s="320"/>
      <c r="G37" s="319"/>
      <c r="H37" s="320"/>
      <c r="I37" s="320"/>
      <c r="J37" s="318"/>
      <c r="K37" s="321"/>
      <c r="L37" s="322"/>
    </row>
    <row r="38" spans="1:12" ht="21" customHeight="1" x14ac:dyDescent="0.2">
      <c r="B38" s="315" t="s">
        <v>1378</v>
      </c>
      <c r="C38" s="241"/>
      <c r="D38" s="273"/>
      <c r="E38" s="283" t="s">
        <v>1376</v>
      </c>
      <c r="F38" s="193" t="s">
        <v>699</v>
      </c>
      <c r="G38" s="310">
        <f>IF(F38="y",(SUM(G5:G7)*1.2),SUM(G5:G7))</f>
        <v>1700</v>
      </c>
      <c r="H38" s="71"/>
      <c r="I38" s="71"/>
      <c r="J38" s="241"/>
      <c r="K38" s="216" t="str">
        <f>IF(F38="y","including VAT","excluding VAT")</f>
        <v>excluding VAT</v>
      </c>
      <c r="L38" s="271"/>
    </row>
    <row r="39" spans="1:12" ht="21" customHeight="1" thickBot="1" x14ac:dyDescent="0.25">
      <c r="B39" s="315"/>
      <c r="C39" s="241"/>
      <c r="D39" s="273"/>
      <c r="E39" s="283" t="s">
        <v>1377</v>
      </c>
      <c r="F39" s="193" t="s">
        <v>699</v>
      </c>
      <c r="G39" s="310">
        <f>IF(F39="y",((G36-(SUM(G5:G7)))*1.2),(G36-(SUM(G5:G7))))</f>
        <v>0</v>
      </c>
      <c r="H39" s="71"/>
      <c r="I39" s="71"/>
      <c r="J39" s="241"/>
      <c r="K39" s="216" t="str">
        <f>IF(F39="y","including VAT","excluding VAT")</f>
        <v>excluding VAT</v>
      </c>
      <c r="L39" s="271"/>
    </row>
    <row r="40" spans="1:12" ht="18" customHeight="1" thickBot="1" x14ac:dyDescent="0.25">
      <c r="B40" s="317"/>
      <c r="C40" s="318"/>
      <c r="D40" s="319"/>
      <c r="E40" s="320"/>
      <c r="F40" s="320"/>
      <c r="G40" s="319"/>
      <c r="H40" s="320"/>
      <c r="I40" s="320"/>
      <c r="J40" s="318"/>
      <c r="K40" s="321"/>
      <c r="L40" s="322"/>
    </row>
    <row r="41" spans="1:12" ht="15.75" thickBot="1" x14ac:dyDescent="0.25">
      <c r="B41" s="284" t="s">
        <v>700</v>
      </c>
      <c r="C41" s="285"/>
      <c r="D41" s="286"/>
      <c r="E41" s="285"/>
      <c r="F41" s="285"/>
      <c r="G41" s="316">
        <f>SUM(G38:G39)</f>
        <v>1700</v>
      </c>
      <c r="H41" s="285"/>
      <c r="I41" s="285"/>
      <c r="J41" s="285"/>
      <c r="K41" s="285"/>
      <c r="L41" s="287"/>
    </row>
    <row r="42" spans="1:12" ht="15" x14ac:dyDescent="0.2">
      <c r="B42" s="71"/>
      <c r="C42" s="241"/>
      <c r="D42" s="275"/>
      <c r="E42" s="71"/>
      <c r="F42" s="71"/>
      <c r="G42" s="275"/>
      <c r="H42" s="71"/>
      <c r="I42" s="71"/>
      <c r="J42" s="241"/>
      <c r="K42" s="240"/>
      <c r="L42" s="241"/>
    </row>
  </sheetData>
  <sheetProtection algorithmName="SHA-512" hashValue="23EX+jJ1kanbIA1jByIduAnViW6tsD8bpRbRIDAr7X/UP1VhKIqNRVe71kHYiDBn8B9Pkrv4zVJT1KfQzGOvGw==" saltValue="1R8H7oqb6xuRqwjt6/ROnQ==" spinCount="100000" sheet="1" objects="1" scenarios="1"/>
  <phoneticPr fontId="0" type="noConversion"/>
  <dataValidations disablePrompts="1" count="1">
    <dataValidation type="list" allowBlank="1" showInputMessage="1" showErrorMessage="1" sqref="F38:F39" xr:uid="{6E9EACEE-96DF-4795-B6FC-1DCCF2BEE89D}">
      <formula1>"y,n"</formula1>
    </dataValidation>
  </dataValidations>
  <printOptions gridLines="1"/>
  <pageMargins left="0.74803149606299213" right="0.74803149606299213" top="0.78740157480314965" bottom="0.78740157480314965" header="0.51181102362204722" footer="0.51181102362204722"/>
  <pageSetup paperSize="9" scale="65" fitToHeight="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5FD51-D5F9-4805-88B9-91E1BB0D2C2A}">
  <sheetPr>
    <tabColor rgb="FF92D050"/>
    <pageSetUpPr fitToPage="1"/>
  </sheetPr>
  <dimension ref="A1:E37"/>
  <sheetViews>
    <sheetView topLeftCell="B3" workbookViewId="0">
      <selection activeCell="B32" sqref="B32"/>
    </sheetView>
  </sheetViews>
  <sheetFormatPr defaultColWidth="9.140625" defaultRowHeight="12.75" x14ac:dyDescent="0.2"/>
  <cols>
    <col min="1" max="1" width="65.5703125" style="165" hidden="1" customWidth="1"/>
    <col min="2" max="2" width="64.140625" style="165" customWidth="1"/>
    <col min="3" max="3" width="14.28515625" style="165" customWidth="1"/>
    <col min="4" max="4" width="85.42578125" style="221" customWidth="1"/>
    <col min="5" max="16384" width="9.140625" style="165"/>
  </cols>
  <sheetData>
    <row r="1" spans="1:4" s="359" customFormat="1" ht="15.75" x14ac:dyDescent="0.2">
      <c r="B1" s="359" t="str">
        <f>CONCATENATE("Site Name: ",'Instructions &amp; Cover Sheet'!F17)</f>
        <v xml:space="preserve">Site Name: </v>
      </c>
      <c r="C1" s="359" t="str">
        <f ca="1">CONCATENATE("Area: ",'Instructions &amp; Cover Sheet'!F21," ha")</f>
        <v>Area: 0 ha</v>
      </c>
      <c r="D1" s="360"/>
    </row>
    <row r="2" spans="1:4" s="359" customFormat="1" ht="16.5" thickBot="1" x14ac:dyDescent="0.25">
      <c r="B2" s="359" t="str">
        <f>CONCATENATE("Applicant: ",'Instructions &amp; Cover Sheet'!F19)</f>
        <v xml:space="preserve">Applicant: </v>
      </c>
      <c r="C2" s="359" t="str">
        <f>CONCATENATE("Date: ",'Instructions &amp; Cover Sheet'!F39)</f>
        <v xml:space="preserve">Date: </v>
      </c>
      <c r="D2" s="360"/>
    </row>
    <row r="3" spans="1:4" ht="21" x14ac:dyDescent="0.2">
      <c r="B3" s="244" t="s">
        <v>610</v>
      </c>
      <c r="C3" s="247"/>
      <c r="D3" s="361"/>
    </row>
    <row r="4" spans="1:4" ht="21.75" thickBot="1" x14ac:dyDescent="0.25">
      <c r="B4" s="251" t="s">
        <v>701</v>
      </c>
      <c r="C4" s="254"/>
      <c r="D4" s="362"/>
    </row>
    <row r="5" spans="1:4" s="258" customFormat="1" ht="54.75" customHeight="1" thickBot="1" x14ac:dyDescent="0.25">
      <c r="A5" s="258" t="s">
        <v>612</v>
      </c>
      <c r="B5" s="259" t="s">
        <v>613</v>
      </c>
      <c r="C5" s="367" t="s">
        <v>616</v>
      </c>
      <c r="D5" s="260" t="s">
        <v>622</v>
      </c>
    </row>
    <row r="6" spans="1:4" s="258" customFormat="1" ht="14.1" customHeight="1" x14ac:dyDescent="0.2">
      <c r="B6" s="377" t="s">
        <v>625</v>
      </c>
      <c r="C6" s="378"/>
      <c r="D6" s="379"/>
    </row>
    <row r="7" spans="1:4" ht="14.1" customHeight="1" x14ac:dyDescent="0.2">
      <c r="B7" s="207" t="s">
        <v>1379</v>
      </c>
      <c r="C7" s="372">
        <v>1</v>
      </c>
      <c r="D7" s="363"/>
    </row>
    <row r="8" spans="1:4" ht="14.1" customHeight="1" x14ac:dyDescent="0.2">
      <c r="B8" s="207" t="s">
        <v>1380</v>
      </c>
      <c r="C8" s="373">
        <v>1</v>
      </c>
      <c r="D8" s="363"/>
    </row>
    <row r="9" spans="1:4" ht="14.1" customHeight="1" x14ac:dyDescent="0.2">
      <c r="B9" s="207" t="s">
        <v>1381</v>
      </c>
      <c r="C9" s="374">
        <v>1</v>
      </c>
      <c r="D9" s="363"/>
    </row>
    <row r="10" spans="1:4" ht="14.1" customHeight="1" x14ac:dyDescent="0.2">
      <c r="A10" s="206"/>
      <c r="B10" s="263" t="s">
        <v>632</v>
      </c>
      <c r="C10" s="369"/>
      <c r="D10" s="264"/>
    </row>
    <row r="11" spans="1:4" ht="14.1" customHeight="1" x14ac:dyDescent="0.2">
      <c r="A11" s="165" t="s">
        <v>633</v>
      </c>
      <c r="B11" s="265" t="s">
        <v>702</v>
      </c>
      <c r="C11" s="375">
        <f>Costs!E9</f>
        <v>0</v>
      </c>
      <c r="D11" s="363"/>
    </row>
    <row r="12" spans="1:4" ht="14.1" customHeight="1" x14ac:dyDescent="0.2">
      <c r="B12" s="263" t="s">
        <v>640</v>
      </c>
      <c r="C12" s="369"/>
      <c r="D12" s="264"/>
    </row>
    <row r="13" spans="1:4" ht="14.1" customHeight="1" x14ac:dyDescent="0.2">
      <c r="A13" s="206" t="s">
        <v>643</v>
      </c>
      <c r="B13" s="266" t="s">
        <v>703</v>
      </c>
      <c r="C13" s="373">
        <f>Costs!E11</f>
        <v>0</v>
      </c>
      <c r="D13" s="363"/>
    </row>
    <row r="14" spans="1:4" ht="14.1" customHeight="1" x14ac:dyDescent="0.2">
      <c r="A14" s="206"/>
      <c r="B14" s="266" t="s">
        <v>704</v>
      </c>
      <c r="C14" s="373">
        <f>Costs!E12</f>
        <v>0</v>
      </c>
      <c r="D14" s="363"/>
    </row>
    <row r="15" spans="1:4" ht="14.1" customHeight="1" x14ac:dyDescent="0.2">
      <c r="A15" s="206"/>
      <c r="B15" s="266" t="s">
        <v>649</v>
      </c>
      <c r="C15" s="373">
        <f>Costs!E14</f>
        <v>0</v>
      </c>
      <c r="D15" s="363"/>
    </row>
    <row r="16" spans="1:4" ht="14.1" customHeight="1" x14ac:dyDescent="0.2">
      <c r="A16" s="206"/>
      <c r="B16" s="266" t="s">
        <v>652</v>
      </c>
      <c r="C16" s="374">
        <f>Costs!E15</f>
        <v>0</v>
      </c>
      <c r="D16" s="363"/>
    </row>
    <row r="17" spans="1:5" ht="14.1" customHeight="1" x14ac:dyDescent="0.2">
      <c r="B17" s="263" t="s">
        <v>654</v>
      </c>
      <c r="C17" s="369"/>
      <c r="D17" s="264"/>
    </row>
    <row r="18" spans="1:5" ht="14.1" customHeight="1" x14ac:dyDescent="0.2">
      <c r="A18" s="206" t="s">
        <v>655</v>
      </c>
      <c r="B18" s="266" t="s">
        <v>705</v>
      </c>
      <c r="C18" s="373">
        <f>Costs!E17</f>
        <v>0</v>
      </c>
      <c r="D18" s="363"/>
      <c r="E18" s="267"/>
    </row>
    <row r="19" spans="1:5" ht="14.1" customHeight="1" x14ac:dyDescent="0.2">
      <c r="A19" s="206" t="s">
        <v>661</v>
      </c>
      <c r="B19" s="266" t="s">
        <v>706</v>
      </c>
      <c r="C19" s="373">
        <f>Costs!E18</f>
        <v>0</v>
      </c>
      <c r="D19" s="363"/>
      <c r="E19" s="267"/>
    </row>
    <row r="20" spans="1:5" ht="14.1" customHeight="1" x14ac:dyDescent="0.2">
      <c r="A20" s="206" t="s">
        <v>663</v>
      </c>
      <c r="B20" s="266" t="s">
        <v>707</v>
      </c>
      <c r="C20" s="373">
        <f>Costs!E19</f>
        <v>0</v>
      </c>
      <c r="D20" s="363"/>
      <c r="E20" s="267"/>
    </row>
    <row r="21" spans="1:5" ht="14.1" customHeight="1" x14ac:dyDescent="0.2">
      <c r="A21" s="206" t="s">
        <v>664</v>
      </c>
      <c r="B21" s="266" t="s">
        <v>708</v>
      </c>
      <c r="C21" s="373">
        <f>Costs!E20</f>
        <v>0</v>
      </c>
      <c r="D21" s="363"/>
      <c r="E21" s="267"/>
    </row>
    <row r="22" spans="1:5" ht="14.1" customHeight="1" x14ac:dyDescent="0.2">
      <c r="A22" s="206" t="s">
        <v>666</v>
      </c>
      <c r="B22" s="266" t="s">
        <v>709</v>
      </c>
      <c r="C22" s="374">
        <f>Costs!E21</f>
        <v>0</v>
      </c>
      <c r="D22" s="363"/>
    </row>
    <row r="23" spans="1:5" ht="14.1" customHeight="1" x14ac:dyDescent="0.2">
      <c r="A23" s="206"/>
      <c r="B23" s="263" t="s">
        <v>669</v>
      </c>
      <c r="C23" s="369"/>
      <c r="D23" s="264"/>
    </row>
    <row r="24" spans="1:5" ht="14.1" customHeight="1" x14ac:dyDescent="0.2">
      <c r="A24" s="206"/>
      <c r="B24" s="266" t="s">
        <v>710</v>
      </c>
      <c r="C24" s="373">
        <f>Costs!E23+Costs!E24</f>
        <v>0</v>
      </c>
      <c r="D24" s="364"/>
    </row>
    <row r="25" spans="1:5" ht="14.1" customHeight="1" x14ac:dyDescent="0.2">
      <c r="A25" s="206"/>
      <c r="B25" s="266" t="s">
        <v>674</v>
      </c>
      <c r="C25" s="373">
        <f>Costs!E25</f>
        <v>0</v>
      </c>
      <c r="D25" s="364"/>
    </row>
    <row r="26" spans="1:5" ht="14.1" customHeight="1" x14ac:dyDescent="0.2">
      <c r="A26" s="206"/>
      <c r="B26" s="266" t="s">
        <v>677</v>
      </c>
      <c r="C26" s="373">
        <f>Costs!E26</f>
        <v>0</v>
      </c>
      <c r="D26" s="364"/>
    </row>
    <row r="27" spans="1:5" ht="14.1" customHeight="1" x14ac:dyDescent="0.2">
      <c r="A27" s="206"/>
      <c r="B27" s="266" t="s">
        <v>679</v>
      </c>
      <c r="C27" s="374">
        <f>Costs!E27</f>
        <v>0</v>
      </c>
      <c r="D27" s="364"/>
    </row>
    <row r="28" spans="1:5" ht="14.1" customHeight="1" x14ac:dyDescent="0.2">
      <c r="B28" s="263" t="s">
        <v>682</v>
      </c>
      <c r="C28" s="369"/>
      <c r="D28" s="365"/>
    </row>
    <row r="29" spans="1:5" ht="14.1" customHeight="1" x14ac:dyDescent="0.2">
      <c r="B29" s="207" t="s">
        <v>683</v>
      </c>
      <c r="C29" s="373">
        <f>Costs!E29</f>
        <v>0</v>
      </c>
      <c r="D29" s="363"/>
    </row>
    <row r="30" spans="1:5" ht="14.1" customHeight="1" x14ac:dyDescent="0.2">
      <c r="B30" s="207" t="s">
        <v>686</v>
      </c>
      <c r="C30" s="374">
        <f>Costs!E30</f>
        <v>0</v>
      </c>
      <c r="D30" s="363"/>
    </row>
    <row r="31" spans="1:5" ht="14.1" customHeight="1" x14ac:dyDescent="0.2">
      <c r="B31" s="263" t="s">
        <v>688</v>
      </c>
      <c r="C31" s="370"/>
      <c r="D31" s="366"/>
    </row>
    <row r="32" spans="1:5" ht="29.1" customHeight="1" x14ac:dyDescent="0.2">
      <c r="B32" s="265" t="s">
        <v>689</v>
      </c>
      <c r="C32" s="373">
        <f>Costs!E32</f>
        <v>0</v>
      </c>
      <c r="D32" s="363"/>
    </row>
    <row r="33" spans="2:4" ht="14.1" customHeight="1" x14ac:dyDescent="0.2">
      <c r="B33" s="207" t="s">
        <v>691</v>
      </c>
      <c r="C33" s="374">
        <f>Costs!E33</f>
        <v>0</v>
      </c>
      <c r="D33" s="363"/>
    </row>
    <row r="34" spans="2:4" ht="14.1" customHeight="1" x14ac:dyDescent="0.2">
      <c r="B34" s="263" t="s">
        <v>694</v>
      </c>
      <c r="C34" s="368"/>
      <c r="D34" s="365"/>
    </row>
    <row r="35" spans="2:4" ht="14.1" customHeight="1" x14ac:dyDescent="0.2">
      <c r="B35" s="207" t="s">
        <v>1382</v>
      </c>
      <c r="C35" s="376"/>
      <c r="D35" s="363"/>
    </row>
    <row r="36" spans="2:4" ht="24.75" customHeight="1" thickBot="1" x14ac:dyDescent="0.25">
      <c r="B36" s="268"/>
      <c r="C36" s="371"/>
      <c r="D36" s="269"/>
    </row>
    <row r="37" spans="2:4" ht="20.100000000000001" customHeight="1" x14ac:dyDescent="0.2">
      <c r="B37" s="267"/>
    </row>
  </sheetData>
  <sheetProtection algorithmName="SHA-512" hashValue="c75IgT3GdWSyYB4Sh+sUrO0O1WqX3ElTXd3ymSXiBLvuuq5bhLqbm48qf56qGQbtUzQn1MfAVm9gN3NbQKEq7Q==" saltValue="/PPO2bfHZmRxKeDXr7ZSsw==" spinCount="100000" sheet="1" objects="1" scenarios="1" formatRows="0"/>
  <pageMargins left="0.70866141732283472" right="0.70866141732283472" top="0.74803149606299213" bottom="0.74803149606299213" header="0.31496062992125984" footer="0.31496062992125984"/>
  <pageSetup paperSize="9" scale="81" fitToHeight="3"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B4509-3BE6-4A70-88E8-6A0CF5AC38A4}">
  <sheetPr>
    <tabColor rgb="FFFF0000"/>
    <pageSetUpPr fitToPage="1"/>
  </sheetPr>
  <dimension ref="A1:G290"/>
  <sheetViews>
    <sheetView showGridLines="0" view="pageBreakPreview" zoomScale="90" zoomScaleNormal="100" zoomScaleSheetLayoutView="90" workbookViewId="0">
      <pane ySplit="2" topLeftCell="A150" activePane="bottomLeft" state="frozen"/>
      <selection activeCell="N21" sqref="N21"/>
      <selection pane="bottomLeft" activeCell="E162" sqref="E162"/>
    </sheetView>
  </sheetViews>
  <sheetFormatPr defaultRowHeight="12.75" x14ac:dyDescent="0.2"/>
  <cols>
    <col min="1" max="1" width="52.28515625" style="2" customWidth="1"/>
    <col min="2" max="4" width="9.28515625" style="2" hidden="1" customWidth="1"/>
    <col min="5" max="5" width="9.5703125" style="30" customWidth="1"/>
    <col min="6" max="6" width="12.5703125" style="2" hidden="1" customWidth="1"/>
    <col min="7" max="7" width="148.5703125" style="2" customWidth="1"/>
  </cols>
  <sheetData>
    <row r="1" spans="1:7" ht="24" thickBot="1" x14ac:dyDescent="0.25">
      <c r="A1" s="50" t="s">
        <v>711</v>
      </c>
      <c r="B1" s="51"/>
      <c r="C1" s="51"/>
      <c r="D1" s="51"/>
      <c r="E1" s="52"/>
      <c r="F1" s="51"/>
      <c r="G1" s="53"/>
    </row>
    <row r="2" spans="1:7" s="1" customFormat="1" ht="23.25" customHeight="1" thickBot="1" x14ac:dyDescent="0.25">
      <c r="A2" s="3" t="s">
        <v>613</v>
      </c>
      <c r="B2" s="4" t="s">
        <v>619</v>
      </c>
      <c r="C2" s="4" t="s">
        <v>620</v>
      </c>
      <c r="D2" s="4" t="s">
        <v>621</v>
      </c>
      <c r="E2" s="5" t="s">
        <v>623</v>
      </c>
      <c r="F2" s="4" t="s">
        <v>624</v>
      </c>
      <c r="G2" s="6"/>
    </row>
    <row r="3" spans="1:7" s="1" customFormat="1" ht="6.95" customHeight="1" thickBot="1" x14ac:dyDescent="0.25">
      <c r="A3" s="54"/>
      <c r="B3" s="55"/>
      <c r="C3" s="55"/>
      <c r="D3" s="55"/>
      <c r="F3" s="55"/>
      <c r="G3" s="56"/>
    </row>
    <row r="4" spans="1:7" ht="20.25" x14ac:dyDescent="0.2">
      <c r="A4" s="57" t="s">
        <v>712</v>
      </c>
      <c r="B4" s="58"/>
      <c r="C4" s="58"/>
      <c r="D4" s="58"/>
      <c r="E4" s="59"/>
      <c r="F4" s="58"/>
      <c r="G4" s="60"/>
    </row>
    <row r="5" spans="1:7" ht="25.5" customHeight="1" x14ac:dyDescent="0.2">
      <c r="A5" s="61" t="s">
        <v>713</v>
      </c>
      <c r="B5" s="62"/>
      <c r="C5" s="62"/>
      <c r="D5" s="62"/>
      <c r="E5" s="63">
        <v>0.01</v>
      </c>
      <c r="F5" s="62"/>
      <c r="G5" s="64"/>
    </row>
    <row r="6" spans="1:7" x14ac:dyDescent="0.2">
      <c r="A6" s="176" t="s">
        <v>1379</v>
      </c>
      <c r="B6" s="11" t="s">
        <v>637</v>
      </c>
      <c r="C6" s="12" t="s">
        <v>714</v>
      </c>
      <c r="D6" s="12">
        <v>1</v>
      </c>
      <c r="E6" s="13" t="s">
        <v>627</v>
      </c>
      <c r="F6" s="177" t="e">
        <v>#N/A</v>
      </c>
      <c r="G6" s="18" t="s">
        <v>1386</v>
      </c>
    </row>
    <row r="7" spans="1:7" ht="25.5" x14ac:dyDescent="0.2">
      <c r="A7" s="176" t="s">
        <v>1380</v>
      </c>
      <c r="B7" s="15" t="s">
        <v>637</v>
      </c>
      <c r="C7" s="16" t="s">
        <v>714</v>
      </c>
      <c r="D7" s="16">
        <v>3</v>
      </c>
      <c r="E7" s="17" t="s">
        <v>630</v>
      </c>
      <c r="F7" s="178" t="e">
        <v>#N/A</v>
      </c>
      <c r="G7" s="18" t="s">
        <v>629</v>
      </c>
    </row>
    <row r="8" spans="1:7" ht="25.5" x14ac:dyDescent="0.2">
      <c r="A8" s="176" t="s">
        <v>1381</v>
      </c>
      <c r="B8" s="11" t="s">
        <v>637</v>
      </c>
      <c r="C8" s="12" t="s">
        <v>714</v>
      </c>
      <c r="D8" s="12">
        <v>1</v>
      </c>
      <c r="E8" s="13" t="s">
        <v>715</v>
      </c>
      <c r="F8" s="177" t="e">
        <v>#N/A</v>
      </c>
      <c r="G8" s="18" t="s">
        <v>631</v>
      </c>
    </row>
    <row r="9" spans="1:7" s="1" customFormat="1" ht="6.6" customHeight="1" thickBot="1" x14ac:dyDescent="0.25">
      <c r="A9" s="54"/>
      <c r="B9" s="55"/>
      <c r="C9" s="55"/>
      <c r="D9" s="55"/>
      <c r="F9" s="55"/>
      <c r="G9" s="56"/>
    </row>
    <row r="10" spans="1:7" ht="20.25" x14ac:dyDescent="0.2">
      <c r="A10" s="65" t="s">
        <v>716</v>
      </c>
      <c r="B10" s="66"/>
      <c r="C10" s="66"/>
      <c r="D10" s="66"/>
      <c r="E10" s="67"/>
      <c r="F10" s="66"/>
      <c r="G10" s="68"/>
    </row>
    <row r="11" spans="1:7" ht="25.5" customHeight="1" x14ac:dyDescent="0.2">
      <c r="A11" s="7" t="s">
        <v>625</v>
      </c>
      <c r="B11" s="8"/>
      <c r="C11" s="8"/>
      <c r="D11" s="8"/>
      <c r="E11" s="9">
        <v>1.01</v>
      </c>
      <c r="F11" s="8"/>
      <c r="G11" s="10"/>
    </row>
    <row r="12" spans="1:7" x14ac:dyDescent="0.2">
      <c r="A12" s="181" t="s">
        <v>717</v>
      </c>
      <c r="B12" s="11" t="s">
        <v>637</v>
      </c>
      <c r="C12" s="12" t="s">
        <v>714</v>
      </c>
      <c r="D12" s="12">
        <v>1</v>
      </c>
      <c r="E12" s="13" t="s">
        <v>718</v>
      </c>
      <c r="F12" s="177" t="e">
        <f>#N/A</f>
        <v>#N/A</v>
      </c>
      <c r="G12" s="14" t="s">
        <v>719</v>
      </c>
    </row>
    <row r="13" spans="1:7" x14ac:dyDescent="0.2">
      <c r="A13" s="176" t="s">
        <v>720</v>
      </c>
      <c r="B13" s="15" t="s">
        <v>637</v>
      </c>
      <c r="C13" s="16" t="s">
        <v>714</v>
      </c>
      <c r="D13" s="16">
        <v>4</v>
      </c>
      <c r="E13" s="182" t="s">
        <v>721</v>
      </c>
      <c r="F13" s="178" t="e">
        <f>#N/A</f>
        <v>#N/A</v>
      </c>
      <c r="G13" s="18"/>
    </row>
    <row r="14" spans="1:7" x14ac:dyDescent="0.2">
      <c r="A14" s="176" t="s">
        <v>722</v>
      </c>
      <c r="B14" s="15" t="s">
        <v>637</v>
      </c>
      <c r="C14" s="16" t="s">
        <v>714</v>
      </c>
      <c r="D14" s="16">
        <v>5</v>
      </c>
      <c r="E14" s="13" t="s">
        <v>723</v>
      </c>
      <c r="F14" s="178" t="e">
        <f>#N/A</f>
        <v>#N/A</v>
      </c>
      <c r="G14" s="576" t="s">
        <v>724</v>
      </c>
    </row>
    <row r="15" spans="1:7" x14ac:dyDescent="0.2">
      <c r="A15" s="176" t="s">
        <v>722</v>
      </c>
      <c r="B15" s="15" t="s">
        <v>637</v>
      </c>
      <c r="C15" s="16" t="s">
        <v>714</v>
      </c>
      <c r="D15" s="16">
        <v>6</v>
      </c>
      <c r="E15" s="182" t="s">
        <v>725</v>
      </c>
      <c r="F15" s="178" t="e">
        <f>#N/A</f>
        <v>#N/A</v>
      </c>
      <c r="G15" s="576"/>
    </row>
    <row r="16" spans="1:7" ht="25.5" x14ac:dyDescent="0.2">
      <c r="A16" s="19" t="s">
        <v>1407</v>
      </c>
      <c r="B16" s="15" t="s">
        <v>637</v>
      </c>
      <c r="C16" s="16" t="s">
        <v>714</v>
      </c>
      <c r="D16" s="16">
        <v>7</v>
      </c>
      <c r="E16" s="13" t="s">
        <v>726</v>
      </c>
      <c r="F16" s="16" t="e">
        <f>#N/A</f>
        <v>#N/A</v>
      </c>
      <c r="G16" s="18"/>
    </row>
    <row r="17" spans="1:7" x14ac:dyDescent="0.2">
      <c r="A17" s="19" t="s">
        <v>1406</v>
      </c>
      <c r="B17" s="15" t="s">
        <v>637</v>
      </c>
      <c r="C17" s="16" t="s">
        <v>714</v>
      </c>
      <c r="D17" s="16">
        <v>8</v>
      </c>
      <c r="E17" s="182" t="s">
        <v>727</v>
      </c>
      <c r="F17" s="16" t="e">
        <f>#N/A</f>
        <v>#N/A</v>
      </c>
      <c r="G17" s="18"/>
    </row>
    <row r="18" spans="1:7" x14ac:dyDescent="0.2">
      <c r="A18" s="19" t="s">
        <v>1405</v>
      </c>
      <c r="B18" s="15" t="s">
        <v>637</v>
      </c>
      <c r="C18" s="16" t="s">
        <v>714</v>
      </c>
      <c r="D18" s="16">
        <v>9</v>
      </c>
      <c r="E18" s="13" t="s">
        <v>728</v>
      </c>
      <c r="F18" s="16" t="e">
        <f>#N/A</f>
        <v>#N/A</v>
      </c>
      <c r="G18" s="18" t="s">
        <v>1404</v>
      </c>
    </row>
    <row r="19" spans="1:7" x14ac:dyDescent="0.2">
      <c r="A19" s="176" t="s">
        <v>730</v>
      </c>
      <c r="B19" s="15" t="s">
        <v>637</v>
      </c>
      <c r="C19" s="16" t="s">
        <v>714</v>
      </c>
      <c r="D19" s="16">
        <v>11</v>
      </c>
      <c r="E19" s="182" t="s">
        <v>729</v>
      </c>
      <c r="F19" s="178" t="e">
        <f>#N/A</f>
        <v>#N/A</v>
      </c>
      <c r="G19" s="576" t="s">
        <v>732</v>
      </c>
    </row>
    <row r="20" spans="1:7" x14ac:dyDescent="0.2">
      <c r="A20" s="176" t="s">
        <v>733</v>
      </c>
      <c r="B20" s="15" t="s">
        <v>637</v>
      </c>
      <c r="C20" s="16" t="s">
        <v>714</v>
      </c>
      <c r="D20" s="16">
        <v>12</v>
      </c>
      <c r="E20" s="13" t="s">
        <v>731</v>
      </c>
      <c r="F20" s="178" t="e">
        <f>#N/A</f>
        <v>#N/A</v>
      </c>
      <c r="G20" s="576"/>
    </row>
    <row r="21" spans="1:7" x14ac:dyDescent="0.2">
      <c r="A21" s="176" t="s">
        <v>735</v>
      </c>
      <c r="B21" s="15" t="s">
        <v>637</v>
      </c>
      <c r="C21" s="16" t="s">
        <v>714</v>
      </c>
      <c r="D21" s="16">
        <v>13</v>
      </c>
      <c r="E21" s="182" t="s">
        <v>734</v>
      </c>
      <c r="F21" s="178" t="e">
        <f>#N/A</f>
        <v>#N/A</v>
      </c>
      <c r="G21" s="576"/>
    </row>
    <row r="22" spans="1:7" x14ac:dyDescent="0.2">
      <c r="A22" s="176" t="s">
        <v>737</v>
      </c>
      <c r="B22" s="15" t="s">
        <v>637</v>
      </c>
      <c r="C22" s="16" t="s">
        <v>714</v>
      </c>
      <c r="D22" s="16">
        <v>14</v>
      </c>
      <c r="E22" s="13" t="s">
        <v>736</v>
      </c>
      <c r="F22" s="178" t="e">
        <f>#N/A</f>
        <v>#N/A</v>
      </c>
      <c r="G22" s="576"/>
    </row>
    <row r="23" spans="1:7" x14ac:dyDescent="0.2">
      <c r="A23" s="176" t="s">
        <v>739</v>
      </c>
      <c r="B23" s="15" t="s">
        <v>637</v>
      </c>
      <c r="C23" s="16" t="s">
        <v>714</v>
      </c>
      <c r="D23" s="16">
        <v>15</v>
      </c>
      <c r="E23" s="182" t="s">
        <v>738</v>
      </c>
      <c r="F23" s="178" t="e">
        <f>#N/A</f>
        <v>#N/A</v>
      </c>
      <c r="G23" s="576"/>
    </row>
    <row r="24" spans="1:7" x14ac:dyDescent="0.2">
      <c r="A24" s="183" t="s">
        <v>741</v>
      </c>
      <c r="B24" s="20" t="s">
        <v>637</v>
      </c>
      <c r="C24" s="21" t="s">
        <v>714</v>
      </c>
      <c r="D24" s="21">
        <v>17</v>
      </c>
      <c r="E24" s="13" t="s">
        <v>740</v>
      </c>
      <c r="F24" s="184" t="e">
        <f>#N/A</f>
        <v>#N/A</v>
      </c>
      <c r="G24" s="23" t="s">
        <v>742</v>
      </c>
    </row>
    <row r="25" spans="1:7" ht="25.5" customHeight="1" x14ac:dyDescent="0.2">
      <c r="A25" s="7" t="s">
        <v>632</v>
      </c>
      <c r="B25" s="8"/>
      <c r="C25" s="8"/>
      <c r="D25" s="8"/>
      <c r="E25" s="9">
        <v>1.02</v>
      </c>
      <c r="F25" s="8"/>
      <c r="G25" s="10"/>
    </row>
    <row r="26" spans="1:7" x14ac:dyDescent="0.2">
      <c r="A26" s="181" t="s">
        <v>633</v>
      </c>
      <c r="B26" s="11" t="s">
        <v>637</v>
      </c>
      <c r="C26" s="12" t="s">
        <v>638</v>
      </c>
      <c r="D26" s="12">
        <v>1</v>
      </c>
      <c r="E26" s="13" t="s">
        <v>743</v>
      </c>
      <c r="F26" s="177" t="e">
        <f>#N/A</f>
        <v>#N/A</v>
      </c>
      <c r="G26" s="14"/>
    </row>
    <row r="27" spans="1:7" x14ac:dyDescent="0.2">
      <c r="A27" s="176" t="s">
        <v>744</v>
      </c>
      <c r="B27" s="15" t="s">
        <v>637</v>
      </c>
      <c r="C27" s="16" t="s">
        <v>638</v>
      </c>
      <c r="D27" s="16">
        <v>2</v>
      </c>
      <c r="E27" s="17" t="s">
        <v>745</v>
      </c>
      <c r="F27" s="178" t="e">
        <f>#N/A</f>
        <v>#N/A</v>
      </c>
      <c r="G27" s="18"/>
    </row>
    <row r="28" spans="1:7" x14ac:dyDescent="0.2">
      <c r="A28" s="176" t="s">
        <v>746</v>
      </c>
      <c r="B28" s="15" t="s">
        <v>637</v>
      </c>
      <c r="C28" s="16" t="s">
        <v>638</v>
      </c>
      <c r="D28" s="16">
        <v>3</v>
      </c>
      <c r="E28" s="17" t="s">
        <v>747</v>
      </c>
      <c r="F28" s="178" t="e">
        <f>#N/A</f>
        <v>#N/A</v>
      </c>
      <c r="G28" s="18"/>
    </row>
    <row r="29" spans="1:7" x14ac:dyDescent="0.2">
      <c r="A29" s="176" t="s">
        <v>748</v>
      </c>
      <c r="B29" s="15" t="s">
        <v>637</v>
      </c>
      <c r="C29" s="16" t="s">
        <v>638</v>
      </c>
      <c r="D29" s="16">
        <v>4</v>
      </c>
      <c r="E29" s="17" t="s">
        <v>749</v>
      </c>
      <c r="F29" s="178" t="e">
        <f>#N/A</f>
        <v>#N/A</v>
      </c>
      <c r="G29" s="18"/>
    </row>
    <row r="30" spans="1:7" x14ac:dyDescent="0.2">
      <c r="A30" s="185" t="s">
        <v>750</v>
      </c>
      <c r="B30" s="15" t="s">
        <v>637</v>
      </c>
      <c r="C30" s="16" t="s">
        <v>638</v>
      </c>
      <c r="D30" s="16">
        <v>5</v>
      </c>
      <c r="E30" s="17" t="s">
        <v>751</v>
      </c>
      <c r="F30" s="186" t="e">
        <f>#N/A</f>
        <v>#N/A</v>
      </c>
      <c r="G30" s="18" t="s">
        <v>752</v>
      </c>
    </row>
    <row r="31" spans="1:7" x14ac:dyDescent="0.2">
      <c r="A31" s="176" t="s">
        <v>753</v>
      </c>
      <c r="B31" s="15" t="s">
        <v>637</v>
      </c>
      <c r="C31" s="16" t="s">
        <v>638</v>
      </c>
      <c r="D31" s="16">
        <v>6</v>
      </c>
      <c r="E31" s="17" t="s">
        <v>754</v>
      </c>
      <c r="F31" s="178" t="e">
        <f>#N/A</f>
        <v>#N/A</v>
      </c>
      <c r="G31" s="18" t="s">
        <v>755</v>
      </c>
    </row>
    <row r="32" spans="1:7" x14ac:dyDescent="0.2">
      <c r="A32" s="176" t="s">
        <v>756</v>
      </c>
      <c r="B32" s="15" t="s">
        <v>637</v>
      </c>
      <c r="C32" s="16" t="s">
        <v>638</v>
      </c>
      <c r="D32" s="16">
        <v>7</v>
      </c>
      <c r="E32" s="17" t="s">
        <v>757</v>
      </c>
      <c r="F32" s="178" t="e">
        <f>#N/A</f>
        <v>#N/A</v>
      </c>
      <c r="G32" s="18" t="s">
        <v>758</v>
      </c>
    </row>
    <row r="33" spans="1:7" x14ac:dyDescent="0.2">
      <c r="A33" s="176" t="s">
        <v>759</v>
      </c>
      <c r="B33" s="15" t="s">
        <v>637</v>
      </c>
      <c r="C33" s="16" t="s">
        <v>638</v>
      </c>
      <c r="D33" s="16">
        <v>8</v>
      </c>
      <c r="E33" s="17" t="s">
        <v>760</v>
      </c>
      <c r="F33" s="178" t="e">
        <f>#N/A</f>
        <v>#N/A</v>
      </c>
      <c r="G33" s="18" t="s">
        <v>761</v>
      </c>
    </row>
    <row r="34" spans="1:7" x14ac:dyDescent="0.2">
      <c r="A34" s="176" t="s">
        <v>762</v>
      </c>
      <c r="B34" s="15" t="s">
        <v>637</v>
      </c>
      <c r="C34" s="16" t="s">
        <v>638</v>
      </c>
      <c r="D34" s="16">
        <v>9</v>
      </c>
      <c r="E34" s="17" t="s">
        <v>763</v>
      </c>
      <c r="F34" s="178" t="e">
        <f>#N/A</f>
        <v>#N/A</v>
      </c>
      <c r="G34" s="18" t="s">
        <v>764</v>
      </c>
    </row>
    <row r="35" spans="1:7" x14ac:dyDescent="0.2">
      <c r="A35" s="183" t="s">
        <v>765</v>
      </c>
      <c r="B35" s="20" t="s">
        <v>637</v>
      </c>
      <c r="C35" s="21" t="s">
        <v>638</v>
      </c>
      <c r="D35" s="21">
        <v>10</v>
      </c>
      <c r="E35" s="22" t="s">
        <v>766</v>
      </c>
      <c r="F35" s="184" t="e">
        <f>#N/A</f>
        <v>#N/A</v>
      </c>
      <c r="G35" s="23"/>
    </row>
    <row r="36" spans="1:7" ht="26.25" customHeight="1" x14ac:dyDescent="0.2">
      <c r="A36" s="7" t="s">
        <v>640</v>
      </c>
      <c r="B36" s="8"/>
      <c r="C36" s="8"/>
      <c r="D36" s="8"/>
      <c r="E36" s="9">
        <v>1.03</v>
      </c>
      <c r="F36" s="8"/>
      <c r="G36" s="10"/>
    </row>
    <row r="37" spans="1:7" x14ac:dyDescent="0.2">
      <c r="A37" s="187" t="s">
        <v>767</v>
      </c>
      <c r="B37" s="11" t="s">
        <v>637</v>
      </c>
      <c r="C37" s="12" t="s">
        <v>644</v>
      </c>
      <c r="D37" s="12">
        <v>1</v>
      </c>
      <c r="E37" s="13" t="s">
        <v>646</v>
      </c>
      <c r="F37" s="188" t="e">
        <f>#N/A</f>
        <v>#N/A</v>
      </c>
      <c r="G37" s="14"/>
    </row>
    <row r="38" spans="1:7" x14ac:dyDescent="0.2">
      <c r="A38" s="19" t="s">
        <v>768</v>
      </c>
      <c r="B38" s="15" t="s">
        <v>637</v>
      </c>
      <c r="C38" s="16" t="s">
        <v>644</v>
      </c>
      <c r="D38" s="16">
        <v>2</v>
      </c>
      <c r="E38" s="17" t="s">
        <v>769</v>
      </c>
      <c r="F38" s="16" t="e">
        <f>#N/A</f>
        <v>#N/A</v>
      </c>
      <c r="G38" s="18"/>
    </row>
    <row r="39" spans="1:7" x14ac:dyDescent="0.2">
      <c r="A39" s="19" t="s">
        <v>770</v>
      </c>
      <c r="B39" s="15" t="s">
        <v>637</v>
      </c>
      <c r="C39" s="16" t="s">
        <v>644</v>
      </c>
      <c r="D39" s="16">
        <v>3</v>
      </c>
      <c r="E39" s="17" t="s">
        <v>771</v>
      </c>
      <c r="F39" s="16" t="e">
        <f>#N/A</f>
        <v>#N/A</v>
      </c>
      <c r="G39" s="18"/>
    </row>
    <row r="40" spans="1:7" x14ac:dyDescent="0.2">
      <c r="A40" s="176" t="s">
        <v>643</v>
      </c>
      <c r="B40" s="15" t="s">
        <v>637</v>
      </c>
      <c r="C40" s="16" t="s">
        <v>644</v>
      </c>
      <c r="D40" s="16">
        <v>5</v>
      </c>
      <c r="E40" s="13" t="s">
        <v>642</v>
      </c>
      <c r="F40" s="178" t="e">
        <f>#N/A</f>
        <v>#N/A</v>
      </c>
      <c r="G40" s="18" t="s">
        <v>773</v>
      </c>
    </row>
    <row r="41" spans="1:7" x14ac:dyDescent="0.2">
      <c r="A41" s="176" t="s">
        <v>774</v>
      </c>
      <c r="B41" s="15"/>
      <c r="C41" s="16"/>
      <c r="D41" s="16"/>
      <c r="E41" s="17" t="s">
        <v>772</v>
      </c>
      <c r="F41" s="178"/>
      <c r="G41" s="189" t="s">
        <v>776</v>
      </c>
    </row>
    <row r="42" spans="1:7" ht="25.5" x14ac:dyDescent="0.2">
      <c r="A42" s="176" t="s">
        <v>777</v>
      </c>
      <c r="B42" s="15" t="s">
        <v>637</v>
      </c>
      <c r="C42" s="16" t="s">
        <v>644</v>
      </c>
      <c r="D42" s="16">
        <v>6</v>
      </c>
      <c r="E42" s="17" t="s">
        <v>775</v>
      </c>
      <c r="F42" s="178" t="e">
        <f>#N/A</f>
        <v>#N/A</v>
      </c>
      <c r="G42" s="18" t="s">
        <v>779</v>
      </c>
    </row>
    <row r="43" spans="1:7" x14ac:dyDescent="0.2">
      <c r="A43" s="176" t="s">
        <v>780</v>
      </c>
      <c r="B43" s="15" t="s">
        <v>637</v>
      </c>
      <c r="C43" s="16" t="s">
        <v>644</v>
      </c>
      <c r="D43" s="16">
        <v>7</v>
      </c>
      <c r="E43" s="13" t="s">
        <v>778</v>
      </c>
      <c r="F43" s="178" t="e">
        <f>#N/A</f>
        <v>#N/A</v>
      </c>
      <c r="G43" s="18" t="s">
        <v>782</v>
      </c>
    </row>
    <row r="44" spans="1:7" x14ac:dyDescent="0.2">
      <c r="A44" s="176" t="s">
        <v>1403</v>
      </c>
      <c r="B44" s="15" t="s">
        <v>637</v>
      </c>
      <c r="C44" s="16" t="s">
        <v>644</v>
      </c>
      <c r="D44" s="16">
        <v>8</v>
      </c>
      <c r="E44" s="17" t="s">
        <v>781</v>
      </c>
      <c r="F44" s="178" t="e">
        <f>#N/A</f>
        <v>#N/A</v>
      </c>
      <c r="G44" s="18" t="s">
        <v>784</v>
      </c>
    </row>
    <row r="45" spans="1:7" x14ac:dyDescent="0.2">
      <c r="A45" s="176" t="s">
        <v>787</v>
      </c>
      <c r="B45" s="15" t="s">
        <v>637</v>
      </c>
      <c r="C45" s="16" t="s">
        <v>644</v>
      </c>
      <c r="D45" s="16">
        <v>9</v>
      </c>
      <c r="E45" s="17" t="s">
        <v>783</v>
      </c>
      <c r="F45" s="178" t="e">
        <f>#N/A</f>
        <v>#N/A</v>
      </c>
      <c r="G45" s="18" t="s">
        <v>789</v>
      </c>
    </row>
    <row r="46" spans="1:7" x14ac:dyDescent="0.2">
      <c r="A46" s="176" t="s">
        <v>790</v>
      </c>
      <c r="B46" s="15" t="s">
        <v>637</v>
      </c>
      <c r="C46" s="16" t="s">
        <v>644</v>
      </c>
      <c r="D46" s="16">
        <v>11</v>
      </c>
      <c r="E46" s="13" t="s">
        <v>785</v>
      </c>
      <c r="F46" s="178" t="e">
        <f>#N/A</f>
        <v>#N/A</v>
      </c>
      <c r="G46" s="18" t="s">
        <v>792</v>
      </c>
    </row>
    <row r="47" spans="1:7" x14ac:dyDescent="0.2">
      <c r="A47" s="176" t="s">
        <v>793</v>
      </c>
      <c r="B47" s="15"/>
      <c r="C47" s="16"/>
      <c r="D47" s="16"/>
      <c r="E47" s="17" t="s">
        <v>788</v>
      </c>
      <c r="F47" s="178"/>
      <c r="G47" s="189" t="s">
        <v>795</v>
      </c>
    </row>
    <row r="48" spans="1:7" x14ac:dyDescent="0.2">
      <c r="A48" s="176" t="s">
        <v>796</v>
      </c>
      <c r="B48" s="15" t="s">
        <v>637</v>
      </c>
      <c r="C48" s="16" t="s">
        <v>644</v>
      </c>
      <c r="D48" s="16">
        <v>12</v>
      </c>
      <c r="E48" s="17" t="s">
        <v>791</v>
      </c>
      <c r="F48" s="178" t="e">
        <f>#N/A</f>
        <v>#N/A</v>
      </c>
      <c r="G48" s="18"/>
    </row>
    <row r="49" spans="1:7" x14ac:dyDescent="0.2">
      <c r="A49" s="176" t="s">
        <v>798</v>
      </c>
      <c r="B49" s="15" t="s">
        <v>637</v>
      </c>
      <c r="C49" s="16" t="s">
        <v>644</v>
      </c>
      <c r="D49" s="16">
        <v>13</v>
      </c>
      <c r="E49" s="13" t="s">
        <v>794</v>
      </c>
      <c r="F49" s="178" t="e">
        <f>#N/A</f>
        <v>#N/A</v>
      </c>
      <c r="G49" s="18" t="s">
        <v>800</v>
      </c>
    </row>
    <row r="50" spans="1:7" x14ac:dyDescent="0.2">
      <c r="A50" s="176" t="s">
        <v>801</v>
      </c>
      <c r="B50" s="15" t="s">
        <v>637</v>
      </c>
      <c r="C50" s="16" t="s">
        <v>644</v>
      </c>
      <c r="D50" s="16">
        <v>14</v>
      </c>
      <c r="E50" s="17" t="s">
        <v>797</v>
      </c>
      <c r="F50" s="178" t="e">
        <f>#N/A</f>
        <v>#N/A</v>
      </c>
      <c r="G50" s="18" t="s">
        <v>803</v>
      </c>
    </row>
    <row r="51" spans="1:7" x14ac:dyDescent="0.2">
      <c r="A51" s="176" t="s">
        <v>804</v>
      </c>
      <c r="B51" s="15" t="s">
        <v>637</v>
      </c>
      <c r="C51" s="16" t="s">
        <v>644</v>
      </c>
      <c r="D51" s="16">
        <v>15</v>
      </c>
      <c r="E51" s="17" t="s">
        <v>799</v>
      </c>
      <c r="F51" s="178" t="e">
        <f>#N/A</f>
        <v>#N/A</v>
      </c>
      <c r="G51" s="18" t="s">
        <v>786</v>
      </c>
    </row>
    <row r="52" spans="1:7" x14ac:dyDescent="0.2">
      <c r="A52" s="19" t="s">
        <v>806</v>
      </c>
      <c r="B52" s="15" t="s">
        <v>637</v>
      </c>
      <c r="C52" s="16" t="s">
        <v>644</v>
      </c>
      <c r="D52" s="16">
        <v>16</v>
      </c>
      <c r="E52" s="13" t="s">
        <v>802</v>
      </c>
      <c r="F52" s="16" t="e">
        <f>#N/A</f>
        <v>#N/A</v>
      </c>
      <c r="G52" s="189" t="s">
        <v>807</v>
      </c>
    </row>
    <row r="53" spans="1:7" x14ac:dyDescent="0.2">
      <c r="A53" s="176" t="s">
        <v>808</v>
      </c>
      <c r="B53" s="15" t="s">
        <v>637</v>
      </c>
      <c r="C53" s="16" t="s">
        <v>644</v>
      </c>
      <c r="D53" s="16">
        <v>17</v>
      </c>
      <c r="E53" s="17" t="s">
        <v>805</v>
      </c>
      <c r="F53" s="178" t="e">
        <f>#N/A</f>
        <v>#N/A</v>
      </c>
      <c r="G53" s="18" t="s">
        <v>809</v>
      </c>
    </row>
    <row r="54" spans="1:7" x14ac:dyDescent="0.2">
      <c r="A54" s="24" t="s">
        <v>810</v>
      </c>
      <c r="B54" s="20" t="s">
        <v>637</v>
      </c>
      <c r="C54" s="21" t="s">
        <v>644</v>
      </c>
      <c r="D54" s="21">
        <v>18</v>
      </c>
      <c r="E54" s="17" t="s">
        <v>648</v>
      </c>
      <c r="F54" s="21" t="e">
        <f>#N/A</f>
        <v>#N/A</v>
      </c>
      <c r="G54" s="23"/>
    </row>
    <row r="55" spans="1:7" ht="25.5" customHeight="1" x14ac:dyDescent="0.2">
      <c r="A55" s="7" t="s">
        <v>654</v>
      </c>
      <c r="B55" s="8"/>
      <c r="C55" s="8"/>
      <c r="D55" s="8"/>
      <c r="E55" s="9">
        <v>1.04</v>
      </c>
      <c r="F55" s="8"/>
      <c r="G55" s="10"/>
    </row>
    <row r="56" spans="1:7" x14ac:dyDescent="0.2">
      <c r="A56" s="181" t="s">
        <v>811</v>
      </c>
      <c r="B56" s="11" t="s">
        <v>637</v>
      </c>
      <c r="C56" s="12" t="s">
        <v>658</v>
      </c>
      <c r="D56" s="12">
        <v>1</v>
      </c>
      <c r="E56" s="13" t="s">
        <v>812</v>
      </c>
      <c r="F56" s="177" t="e">
        <f>#N/A</f>
        <v>#N/A</v>
      </c>
      <c r="G56" s="14"/>
    </row>
    <row r="57" spans="1:7" x14ac:dyDescent="0.2">
      <c r="A57" s="176" t="s">
        <v>655</v>
      </c>
      <c r="B57" s="15" t="s">
        <v>637</v>
      </c>
      <c r="C57" s="16" t="s">
        <v>658</v>
      </c>
      <c r="D57" s="16">
        <v>2</v>
      </c>
      <c r="E57" s="17" t="s">
        <v>813</v>
      </c>
      <c r="F57" s="178" t="e">
        <f>#N/A</f>
        <v>#N/A</v>
      </c>
      <c r="G57" s="18"/>
    </row>
    <row r="58" spans="1:7" x14ac:dyDescent="0.2">
      <c r="A58" s="176" t="s">
        <v>814</v>
      </c>
      <c r="B58" s="15" t="s">
        <v>637</v>
      </c>
      <c r="C58" s="16" t="s">
        <v>658</v>
      </c>
      <c r="D58" s="16">
        <v>3</v>
      </c>
      <c r="E58" s="17" t="s">
        <v>660</v>
      </c>
      <c r="F58" s="178" t="e">
        <f>#N/A</f>
        <v>#N/A</v>
      </c>
      <c r="G58" s="18"/>
    </row>
    <row r="59" spans="1:7" x14ac:dyDescent="0.2">
      <c r="A59" s="176" t="s">
        <v>661</v>
      </c>
      <c r="B59" s="15" t="s">
        <v>637</v>
      </c>
      <c r="C59" s="16" t="s">
        <v>658</v>
      </c>
      <c r="D59" s="16">
        <v>4</v>
      </c>
      <c r="E59" s="17" t="s">
        <v>815</v>
      </c>
      <c r="F59" s="178" t="e">
        <f>#N/A</f>
        <v>#N/A</v>
      </c>
      <c r="G59" s="18"/>
    </row>
    <row r="60" spans="1:7" x14ac:dyDescent="0.2">
      <c r="A60" s="176" t="s">
        <v>663</v>
      </c>
      <c r="B60" s="15" t="s">
        <v>637</v>
      </c>
      <c r="C60" s="16" t="s">
        <v>658</v>
      </c>
      <c r="D60" s="16">
        <v>5</v>
      </c>
      <c r="E60" s="17" t="s">
        <v>816</v>
      </c>
      <c r="F60" s="178" t="e">
        <f>#N/A</f>
        <v>#N/A</v>
      </c>
      <c r="G60" s="18"/>
    </row>
    <row r="61" spans="1:7" x14ac:dyDescent="0.2">
      <c r="A61" s="176" t="s">
        <v>664</v>
      </c>
      <c r="B61" s="15" t="s">
        <v>637</v>
      </c>
      <c r="C61" s="16" t="s">
        <v>658</v>
      </c>
      <c r="D61" s="16">
        <v>6</v>
      </c>
      <c r="E61" s="17" t="s">
        <v>817</v>
      </c>
      <c r="F61" s="178" t="e">
        <f>#N/A</f>
        <v>#N/A</v>
      </c>
      <c r="G61" s="18"/>
    </row>
    <row r="62" spans="1:7" x14ac:dyDescent="0.2">
      <c r="A62" s="176" t="s">
        <v>818</v>
      </c>
      <c r="B62" s="15" t="s">
        <v>637</v>
      </c>
      <c r="C62" s="16" t="s">
        <v>658</v>
      </c>
      <c r="D62" s="16">
        <v>7</v>
      </c>
      <c r="E62" s="17" t="s">
        <v>819</v>
      </c>
      <c r="F62" s="178" t="e">
        <f>#N/A</f>
        <v>#N/A</v>
      </c>
      <c r="G62" s="18"/>
    </row>
    <row r="63" spans="1:7" x14ac:dyDescent="0.2">
      <c r="A63" s="176" t="s">
        <v>820</v>
      </c>
      <c r="B63" s="15" t="s">
        <v>637</v>
      </c>
      <c r="C63" s="16" t="s">
        <v>658</v>
      </c>
      <c r="D63" s="16">
        <v>8</v>
      </c>
      <c r="E63" s="17" t="s">
        <v>821</v>
      </c>
      <c r="F63" s="178" t="e">
        <f>#N/A</f>
        <v>#N/A</v>
      </c>
      <c r="G63" s="18"/>
    </row>
    <row r="64" spans="1:7" x14ac:dyDescent="0.2">
      <c r="A64" s="190" t="s">
        <v>822</v>
      </c>
      <c r="B64" s="15" t="s">
        <v>637</v>
      </c>
      <c r="C64" s="16" t="s">
        <v>658</v>
      </c>
      <c r="D64" s="16">
        <v>9</v>
      </c>
      <c r="E64" s="17" t="s">
        <v>823</v>
      </c>
      <c r="F64" s="178" t="e">
        <f>#N/A</f>
        <v>#N/A</v>
      </c>
      <c r="G64" s="18"/>
    </row>
    <row r="65" spans="1:7" x14ac:dyDescent="0.2">
      <c r="A65" s="176" t="s">
        <v>824</v>
      </c>
      <c r="B65" s="15" t="s">
        <v>637</v>
      </c>
      <c r="C65" s="16" t="s">
        <v>658</v>
      </c>
      <c r="D65" s="16">
        <v>10</v>
      </c>
      <c r="E65" s="17" t="s">
        <v>825</v>
      </c>
      <c r="F65" s="178" t="e">
        <f>#N/A</f>
        <v>#N/A</v>
      </c>
      <c r="G65" s="577" t="s">
        <v>826</v>
      </c>
    </row>
    <row r="66" spans="1:7" x14ac:dyDescent="0.2">
      <c r="A66" s="176" t="s">
        <v>827</v>
      </c>
      <c r="B66" s="15" t="s">
        <v>637</v>
      </c>
      <c r="C66" s="16" t="s">
        <v>658</v>
      </c>
      <c r="D66" s="16">
        <v>11</v>
      </c>
      <c r="E66" s="17" t="s">
        <v>828</v>
      </c>
      <c r="F66" s="178" t="e">
        <f>#N/A</f>
        <v>#N/A</v>
      </c>
      <c r="G66" s="578"/>
    </row>
    <row r="67" spans="1:7" x14ac:dyDescent="0.2">
      <c r="A67" s="176" t="s">
        <v>829</v>
      </c>
      <c r="B67" s="15" t="s">
        <v>637</v>
      </c>
      <c r="C67" s="16" t="s">
        <v>658</v>
      </c>
      <c r="D67" s="16">
        <v>12</v>
      </c>
      <c r="E67" s="17" t="s">
        <v>830</v>
      </c>
      <c r="F67" s="178" t="e">
        <f>#N/A</f>
        <v>#N/A</v>
      </c>
      <c r="G67" s="18"/>
    </row>
    <row r="68" spans="1:7" ht="63.75" x14ac:dyDescent="0.2">
      <c r="A68" s="19" t="s">
        <v>831</v>
      </c>
      <c r="B68" s="15" t="s">
        <v>637</v>
      </c>
      <c r="C68" s="16" t="s">
        <v>658</v>
      </c>
      <c r="D68" s="16">
        <v>13</v>
      </c>
      <c r="E68" s="17" t="s">
        <v>832</v>
      </c>
      <c r="F68" s="16" t="e">
        <f>#N/A</f>
        <v>#N/A</v>
      </c>
      <c r="G68" s="18" t="s">
        <v>833</v>
      </c>
    </row>
    <row r="69" spans="1:7" x14ac:dyDescent="0.2">
      <c r="A69" s="19" t="s">
        <v>834</v>
      </c>
      <c r="B69" s="15" t="s">
        <v>637</v>
      </c>
      <c r="C69" s="16" t="s">
        <v>658</v>
      </c>
      <c r="D69" s="16">
        <v>14</v>
      </c>
      <c r="E69" s="17" t="s">
        <v>835</v>
      </c>
      <c r="F69" s="16" t="e">
        <f>#N/A</f>
        <v>#N/A</v>
      </c>
      <c r="G69" s="18"/>
    </row>
    <row r="70" spans="1:7" x14ac:dyDescent="0.2">
      <c r="A70" s="183" t="s">
        <v>666</v>
      </c>
      <c r="B70" s="20" t="s">
        <v>637</v>
      </c>
      <c r="C70" s="21" t="s">
        <v>658</v>
      </c>
      <c r="D70" s="21">
        <v>15</v>
      </c>
      <c r="E70" s="22" t="s">
        <v>836</v>
      </c>
      <c r="F70" s="184" t="e">
        <f>#N/A</f>
        <v>#N/A</v>
      </c>
      <c r="G70" s="23" t="s">
        <v>837</v>
      </c>
    </row>
    <row r="71" spans="1:7" ht="24.75" customHeight="1" x14ac:dyDescent="0.2">
      <c r="A71" s="7" t="s">
        <v>669</v>
      </c>
      <c r="B71" s="8"/>
      <c r="C71" s="8"/>
      <c r="D71" s="8"/>
      <c r="E71" s="9">
        <v>1.05</v>
      </c>
      <c r="F71" s="8"/>
      <c r="G71" s="10"/>
    </row>
    <row r="72" spans="1:7" x14ac:dyDescent="0.2">
      <c r="A72" s="181" t="s">
        <v>838</v>
      </c>
      <c r="B72" s="11" t="s">
        <v>637</v>
      </c>
      <c r="C72" s="12" t="s">
        <v>839</v>
      </c>
      <c r="D72" s="12">
        <v>1</v>
      </c>
      <c r="E72" s="13" t="s">
        <v>840</v>
      </c>
      <c r="F72" s="177" t="e">
        <f>#N/A</f>
        <v>#N/A</v>
      </c>
      <c r="G72" s="14" t="s">
        <v>841</v>
      </c>
    </row>
    <row r="73" spans="1:7" ht="25.5" x14ac:dyDescent="0.2">
      <c r="A73" s="176" t="s">
        <v>1402</v>
      </c>
      <c r="B73" s="15" t="s">
        <v>637</v>
      </c>
      <c r="C73" s="16" t="s">
        <v>839</v>
      </c>
      <c r="D73" s="16">
        <v>2</v>
      </c>
      <c r="E73" s="17" t="s">
        <v>842</v>
      </c>
      <c r="F73" s="178" t="e">
        <f>#N/A</f>
        <v>#N/A</v>
      </c>
      <c r="G73" s="18"/>
    </row>
    <row r="74" spans="1:7" ht="25.5" x14ac:dyDescent="0.2">
      <c r="A74" s="176" t="s">
        <v>1401</v>
      </c>
      <c r="B74" s="15" t="s">
        <v>637</v>
      </c>
      <c r="C74" s="16" t="s">
        <v>839</v>
      </c>
      <c r="D74" s="16">
        <v>3</v>
      </c>
      <c r="E74" s="17" t="s">
        <v>843</v>
      </c>
      <c r="F74" s="178" t="e">
        <f>#N/A</f>
        <v>#N/A</v>
      </c>
      <c r="G74" s="18"/>
    </row>
    <row r="75" spans="1:7" ht="25.5" x14ac:dyDescent="0.2">
      <c r="A75" s="176" t="s">
        <v>1400</v>
      </c>
      <c r="B75" s="15" t="s">
        <v>637</v>
      </c>
      <c r="C75" s="16" t="s">
        <v>839</v>
      </c>
      <c r="D75" s="16">
        <v>4</v>
      </c>
      <c r="E75" s="13" t="s">
        <v>844</v>
      </c>
      <c r="F75" s="178" t="e">
        <f>#N/A</f>
        <v>#N/A</v>
      </c>
      <c r="G75" s="18"/>
    </row>
    <row r="76" spans="1:7" ht="25.5" x14ac:dyDescent="0.2">
      <c r="A76" s="176" t="s">
        <v>1399</v>
      </c>
      <c r="B76" s="15" t="s">
        <v>637</v>
      </c>
      <c r="C76" s="16" t="s">
        <v>839</v>
      </c>
      <c r="D76" s="16">
        <v>5</v>
      </c>
      <c r="E76" s="17" t="s">
        <v>845</v>
      </c>
      <c r="F76" s="178" t="e">
        <f>#N/A</f>
        <v>#N/A</v>
      </c>
      <c r="G76" s="18"/>
    </row>
    <row r="77" spans="1:7" x14ac:dyDescent="0.2">
      <c r="A77" s="176" t="s">
        <v>1398</v>
      </c>
      <c r="B77" s="15"/>
      <c r="C77" s="16"/>
      <c r="D77" s="16"/>
      <c r="E77" s="17" t="s">
        <v>672</v>
      </c>
      <c r="F77" s="178"/>
      <c r="G77" s="18"/>
    </row>
    <row r="78" spans="1:7" x14ac:dyDescent="0.2">
      <c r="A78" s="176" t="s">
        <v>1397</v>
      </c>
      <c r="B78" s="15"/>
      <c r="C78" s="16"/>
      <c r="D78" s="16"/>
      <c r="E78" s="17" t="s">
        <v>849</v>
      </c>
      <c r="F78" s="178"/>
      <c r="G78" s="18"/>
    </row>
    <row r="79" spans="1:7" x14ac:dyDescent="0.2">
      <c r="A79" s="176" t="s">
        <v>846</v>
      </c>
      <c r="B79" s="15" t="s">
        <v>637</v>
      </c>
      <c r="C79" s="16" t="s">
        <v>839</v>
      </c>
      <c r="D79" s="16">
        <v>6</v>
      </c>
      <c r="E79" s="17" t="s">
        <v>676</v>
      </c>
      <c r="F79" s="178" t="e">
        <f>#N/A</f>
        <v>#N/A</v>
      </c>
      <c r="G79" s="18" t="s">
        <v>847</v>
      </c>
    </row>
    <row r="80" spans="1:7" x14ac:dyDescent="0.2">
      <c r="A80" s="176" t="s">
        <v>848</v>
      </c>
      <c r="B80" s="15" t="s">
        <v>637</v>
      </c>
      <c r="C80" s="16" t="s">
        <v>839</v>
      </c>
      <c r="D80" s="16">
        <v>7</v>
      </c>
      <c r="E80" s="13" t="s">
        <v>678</v>
      </c>
      <c r="F80" s="178" t="e">
        <f>#N/A</f>
        <v>#N/A</v>
      </c>
      <c r="G80" s="18"/>
    </row>
    <row r="81" spans="1:7" x14ac:dyDescent="0.2">
      <c r="A81" s="176" t="s">
        <v>850</v>
      </c>
      <c r="B81" s="15" t="s">
        <v>637</v>
      </c>
      <c r="C81" s="16" t="s">
        <v>839</v>
      </c>
      <c r="D81" s="16">
        <v>8</v>
      </c>
      <c r="E81" s="17" t="s">
        <v>681</v>
      </c>
      <c r="F81" s="178" t="e">
        <f>#N/A</f>
        <v>#N/A</v>
      </c>
      <c r="G81" s="18"/>
    </row>
    <row r="82" spans="1:7" x14ac:dyDescent="0.2">
      <c r="A82" s="176" t="s">
        <v>851</v>
      </c>
      <c r="B82" s="15" t="s">
        <v>637</v>
      </c>
      <c r="C82" s="16" t="s">
        <v>839</v>
      </c>
      <c r="D82" s="16">
        <v>8.5</v>
      </c>
      <c r="E82" s="17" t="s">
        <v>853</v>
      </c>
      <c r="F82" s="178" t="e">
        <f>#N/A</f>
        <v>#N/A</v>
      </c>
      <c r="G82" s="18"/>
    </row>
    <row r="83" spans="1:7" x14ac:dyDescent="0.2">
      <c r="A83" s="176" t="s">
        <v>679</v>
      </c>
      <c r="B83" s="15"/>
      <c r="C83" s="16"/>
      <c r="D83" s="16"/>
      <c r="E83" s="13" t="s">
        <v>856</v>
      </c>
      <c r="F83" s="178"/>
      <c r="G83" s="189" t="s">
        <v>680</v>
      </c>
    </row>
    <row r="84" spans="1:7" ht="25.5" x14ac:dyDescent="0.2">
      <c r="A84" s="176" t="s">
        <v>852</v>
      </c>
      <c r="B84" s="15" t="s">
        <v>637</v>
      </c>
      <c r="C84" s="16" t="s">
        <v>839</v>
      </c>
      <c r="D84" s="16">
        <v>9</v>
      </c>
      <c r="E84" s="17" t="s">
        <v>859</v>
      </c>
      <c r="F84" s="178" t="e">
        <f>#N/A</f>
        <v>#N/A</v>
      </c>
      <c r="G84" s="18" t="s">
        <v>854</v>
      </c>
    </row>
    <row r="85" spans="1:7" x14ac:dyDescent="0.2">
      <c r="A85" s="176" t="s">
        <v>855</v>
      </c>
      <c r="B85" s="15" t="s">
        <v>637</v>
      </c>
      <c r="C85" s="16" t="s">
        <v>839</v>
      </c>
      <c r="D85" s="16">
        <v>10</v>
      </c>
      <c r="E85" s="17" t="s">
        <v>862</v>
      </c>
      <c r="F85" s="178" t="e">
        <f>#N/A</f>
        <v>#N/A</v>
      </c>
      <c r="G85" s="189" t="s">
        <v>857</v>
      </c>
    </row>
    <row r="86" spans="1:7" x14ac:dyDescent="0.2">
      <c r="A86" s="176" t="s">
        <v>858</v>
      </c>
      <c r="B86" s="15" t="s">
        <v>637</v>
      </c>
      <c r="C86" s="16" t="s">
        <v>839</v>
      </c>
      <c r="D86" s="16">
        <v>11</v>
      </c>
      <c r="E86" s="13" t="s">
        <v>864</v>
      </c>
      <c r="F86" s="178" t="e">
        <f>#N/A</f>
        <v>#N/A</v>
      </c>
      <c r="G86" s="577" t="s">
        <v>860</v>
      </c>
    </row>
    <row r="87" spans="1:7" x14ac:dyDescent="0.2">
      <c r="A87" s="176" t="s">
        <v>861</v>
      </c>
      <c r="B87" s="15" t="s">
        <v>637</v>
      </c>
      <c r="C87" s="16" t="s">
        <v>839</v>
      </c>
      <c r="D87" s="16">
        <v>12</v>
      </c>
      <c r="E87" s="17" t="s">
        <v>866</v>
      </c>
      <c r="F87" s="178" t="e">
        <f>#N/A</f>
        <v>#N/A</v>
      </c>
      <c r="G87" s="578"/>
    </row>
    <row r="88" spans="1:7" ht="51" x14ac:dyDescent="0.2">
      <c r="A88" s="19" t="s">
        <v>863</v>
      </c>
      <c r="B88" s="15" t="s">
        <v>637</v>
      </c>
      <c r="C88" s="16" t="s">
        <v>839</v>
      </c>
      <c r="D88" s="16">
        <v>13</v>
      </c>
      <c r="E88" s="17" t="s">
        <v>867</v>
      </c>
      <c r="F88" s="16" t="e">
        <f>#N/A</f>
        <v>#N/A</v>
      </c>
      <c r="G88" s="18" t="s">
        <v>865</v>
      </c>
    </row>
    <row r="89" spans="1:7" x14ac:dyDescent="0.2">
      <c r="A89" s="19" t="s">
        <v>1396</v>
      </c>
      <c r="B89" s="15" t="s">
        <v>637</v>
      </c>
      <c r="C89" s="16" t="s">
        <v>839</v>
      </c>
      <c r="D89" s="16">
        <v>14</v>
      </c>
      <c r="E89" s="13" t="s">
        <v>868</v>
      </c>
      <c r="F89" s="16" t="e">
        <f>#N/A</f>
        <v>#N/A</v>
      </c>
      <c r="G89" s="18"/>
    </row>
    <row r="90" spans="1:7" ht="51" x14ac:dyDescent="0.2">
      <c r="A90" s="19" t="s">
        <v>872</v>
      </c>
      <c r="B90" s="15" t="s">
        <v>637</v>
      </c>
      <c r="C90" s="16" t="s">
        <v>839</v>
      </c>
      <c r="D90" s="16">
        <v>20</v>
      </c>
      <c r="E90" s="13" t="s">
        <v>869</v>
      </c>
      <c r="F90" s="16" t="e">
        <f>#N/A</f>
        <v>#N/A</v>
      </c>
      <c r="G90" s="18" t="s">
        <v>873</v>
      </c>
    </row>
    <row r="91" spans="1:7" ht="51" x14ac:dyDescent="0.2">
      <c r="A91" s="19" t="s">
        <v>874</v>
      </c>
      <c r="B91" s="15" t="s">
        <v>637</v>
      </c>
      <c r="C91" s="16" t="s">
        <v>839</v>
      </c>
      <c r="D91" s="16">
        <v>21</v>
      </c>
      <c r="E91" s="17" t="s">
        <v>870</v>
      </c>
      <c r="F91" s="16" t="e">
        <f>#N/A</f>
        <v>#N/A</v>
      </c>
      <c r="G91" s="189" t="s">
        <v>875</v>
      </c>
    </row>
    <row r="92" spans="1:7" ht="39" thickBot="1" x14ac:dyDescent="0.25">
      <c r="A92" s="25" t="s">
        <v>876</v>
      </c>
      <c r="B92" s="26" t="s">
        <v>637</v>
      </c>
      <c r="C92" s="27" t="s">
        <v>839</v>
      </c>
      <c r="D92" s="27">
        <v>22</v>
      </c>
      <c r="E92" s="28" t="s">
        <v>871</v>
      </c>
      <c r="F92" s="27" t="e">
        <f>#N/A</f>
        <v>#N/A</v>
      </c>
      <c r="G92" s="29" t="s">
        <v>877</v>
      </c>
    </row>
    <row r="93" spans="1:7" ht="13.5" thickBot="1" x14ac:dyDescent="0.25"/>
    <row r="94" spans="1:7" ht="20.25" x14ac:dyDescent="0.2">
      <c r="A94" s="31" t="s">
        <v>878</v>
      </c>
      <c r="B94" s="32"/>
      <c r="C94" s="32"/>
      <c r="D94" s="32"/>
      <c r="E94" s="33"/>
      <c r="F94" s="32"/>
      <c r="G94" s="34"/>
    </row>
    <row r="95" spans="1:7" ht="24" customHeight="1" x14ac:dyDescent="0.2">
      <c r="A95" s="35" t="s">
        <v>879</v>
      </c>
      <c r="B95" s="36"/>
      <c r="C95" s="36"/>
      <c r="D95" s="36"/>
      <c r="E95" s="37">
        <v>2.0099999999999998</v>
      </c>
      <c r="F95" s="38"/>
      <c r="G95" s="39"/>
    </row>
    <row r="96" spans="1:7" x14ac:dyDescent="0.2">
      <c r="A96" s="181" t="s">
        <v>735</v>
      </c>
      <c r="B96" s="11" t="s">
        <v>684</v>
      </c>
      <c r="C96" s="12" t="s">
        <v>714</v>
      </c>
      <c r="D96" s="12">
        <v>1</v>
      </c>
      <c r="E96" s="13" t="s">
        <v>880</v>
      </c>
      <c r="F96" s="12" t="e">
        <f>#N/A</f>
        <v>#N/A</v>
      </c>
      <c r="G96" s="575" t="s">
        <v>732</v>
      </c>
    </row>
    <row r="97" spans="1:7" x14ac:dyDescent="0.2">
      <c r="A97" s="176" t="s">
        <v>737</v>
      </c>
      <c r="B97" s="15" t="s">
        <v>684</v>
      </c>
      <c r="C97" s="16" t="s">
        <v>714</v>
      </c>
      <c r="D97" s="16">
        <v>2</v>
      </c>
      <c r="E97" s="17" t="s">
        <v>881</v>
      </c>
      <c r="F97" s="16" t="e">
        <f>#N/A</f>
        <v>#N/A</v>
      </c>
      <c r="G97" s="575"/>
    </row>
    <row r="98" spans="1:7" x14ac:dyDescent="0.2">
      <c r="A98" s="183" t="s">
        <v>739</v>
      </c>
      <c r="B98" s="20" t="s">
        <v>684</v>
      </c>
      <c r="C98" s="21" t="s">
        <v>714</v>
      </c>
      <c r="D98" s="21">
        <v>3</v>
      </c>
      <c r="E98" s="22" t="s">
        <v>882</v>
      </c>
      <c r="F98" s="21" t="e">
        <f>#N/A</f>
        <v>#N/A</v>
      </c>
      <c r="G98" s="575"/>
    </row>
    <row r="99" spans="1:7" ht="26.25" customHeight="1" x14ac:dyDescent="0.2">
      <c r="A99" s="35" t="s">
        <v>883</v>
      </c>
      <c r="B99" s="36"/>
      <c r="C99" s="36"/>
      <c r="D99" s="36"/>
      <c r="E99" s="37">
        <v>2.02</v>
      </c>
      <c r="F99" s="38"/>
      <c r="G99" s="39"/>
    </row>
    <row r="100" spans="1:7" x14ac:dyDescent="0.2">
      <c r="A100" s="181" t="s">
        <v>633</v>
      </c>
      <c r="B100" s="11" t="s">
        <v>684</v>
      </c>
      <c r="C100" s="12" t="s">
        <v>884</v>
      </c>
      <c r="D100" s="12">
        <v>1</v>
      </c>
      <c r="E100" s="13" t="s">
        <v>885</v>
      </c>
      <c r="F100" s="12" t="e">
        <f>#N/A</f>
        <v>#N/A</v>
      </c>
      <c r="G100" s="14"/>
    </row>
    <row r="101" spans="1:7" x14ac:dyDescent="0.2">
      <c r="A101" s="176" t="s">
        <v>753</v>
      </c>
      <c r="B101" s="15" t="s">
        <v>684</v>
      </c>
      <c r="C101" s="16" t="s">
        <v>884</v>
      </c>
      <c r="D101" s="16">
        <v>2</v>
      </c>
      <c r="E101" s="17" t="s">
        <v>886</v>
      </c>
      <c r="F101" s="16" t="e">
        <f>#N/A</f>
        <v>#N/A</v>
      </c>
      <c r="G101" s="18" t="s">
        <v>755</v>
      </c>
    </row>
    <row r="102" spans="1:7" x14ac:dyDescent="0.2">
      <c r="A102" s="176" t="s">
        <v>765</v>
      </c>
      <c r="B102" s="15" t="s">
        <v>684</v>
      </c>
      <c r="C102" s="16" t="s">
        <v>884</v>
      </c>
      <c r="D102" s="16">
        <v>3</v>
      </c>
      <c r="E102" s="17" t="s">
        <v>887</v>
      </c>
      <c r="F102" s="16" t="e">
        <f>#N/A</f>
        <v>#N/A</v>
      </c>
      <c r="G102" s="18"/>
    </row>
    <row r="103" spans="1:7" x14ac:dyDescent="0.2">
      <c r="A103" s="19" t="s">
        <v>888</v>
      </c>
      <c r="B103" s="15" t="s">
        <v>684</v>
      </c>
      <c r="C103" s="16" t="s">
        <v>884</v>
      </c>
      <c r="D103" s="16">
        <v>4</v>
      </c>
      <c r="E103" s="17" t="s">
        <v>889</v>
      </c>
      <c r="F103" s="16" t="e">
        <f>#N/A</f>
        <v>#N/A</v>
      </c>
      <c r="G103" s="18"/>
    </row>
    <row r="104" spans="1:7" x14ac:dyDescent="0.2">
      <c r="A104" s="19" t="s">
        <v>890</v>
      </c>
      <c r="B104" s="15" t="s">
        <v>684</v>
      </c>
      <c r="C104" s="16" t="s">
        <v>884</v>
      </c>
      <c r="D104" s="16">
        <v>5</v>
      </c>
      <c r="E104" s="17" t="s">
        <v>891</v>
      </c>
      <c r="F104" s="16" t="e">
        <f>#N/A</f>
        <v>#N/A</v>
      </c>
      <c r="G104" s="18"/>
    </row>
    <row r="105" spans="1:7" x14ac:dyDescent="0.2">
      <c r="A105" s="19" t="s">
        <v>892</v>
      </c>
      <c r="B105" s="15" t="s">
        <v>684</v>
      </c>
      <c r="C105" s="16" t="s">
        <v>884</v>
      </c>
      <c r="D105" s="16">
        <v>6</v>
      </c>
      <c r="E105" s="17" t="s">
        <v>893</v>
      </c>
      <c r="F105" s="16" t="e">
        <f>#N/A</f>
        <v>#N/A</v>
      </c>
      <c r="G105" s="18"/>
    </row>
    <row r="106" spans="1:7" x14ac:dyDescent="0.2">
      <c r="A106" s="19" t="s">
        <v>894</v>
      </c>
      <c r="B106" s="15" t="s">
        <v>684</v>
      </c>
      <c r="C106" s="16" t="s">
        <v>884</v>
      </c>
      <c r="D106" s="16">
        <v>7</v>
      </c>
      <c r="E106" s="17" t="s">
        <v>895</v>
      </c>
      <c r="F106" s="16" t="e">
        <f>#N/A</f>
        <v>#N/A</v>
      </c>
      <c r="G106" s="18"/>
    </row>
    <row r="107" spans="1:7" x14ac:dyDescent="0.2">
      <c r="A107" s="19" t="s">
        <v>896</v>
      </c>
      <c r="B107" s="15" t="s">
        <v>684</v>
      </c>
      <c r="C107" s="16" t="s">
        <v>884</v>
      </c>
      <c r="D107" s="16">
        <v>8</v>
      </c>
      <c r="E107" s="17" t="s">
        <v>897</v>
      </c>
      <c r="F107" s="16" t="e">
        <f>#N/A</f>
        <v>#N/A</v>
      </c>
      <c r="G107" s="18"/>
    </row>
    <row r="108" spans="1:7" x14ac:dyDescent="0.2">
      <c r="A108" s="19" t="s">
        <v>898</v>
      </c>
      <c r="B108" s="15" t="s">
        <v>684</v>
      </c>
      <c r="C108" s="16" t="s">
        <v>884</v>
      </c>
      <c r="D108" s="16">
        <v>9</v>
      </c>
      <c r="E108" s="17" t="s">
        <v>899</v>
      </c>
      <c r="F108" s="16" t="e">
        <f>#N/A</f>
        <v>#N/A</v>
      </c>
      <c r="G108" s="18"/>
    </row>
    <row r="109" spans="1:7" x14ac:dyDescent="0.2">
      <c r="A109" s="19" t="s">
        <v>900</v>
      </c>
      <c r="B109" s="15" t="s">
        <v>684</v>
      </c>
      <c r="C109" s="16" t="s">
        <v>884</v>
      </c>
      <c r="D109" s="16">
        <v>10</v>
      </c>
      <c r="E109" s="17" t="s">
        <v>901</v>
      </c>
      <c r="F109" s="16" t="e">
        <f>#N/A</f>
        <v>#N/A</v>
      </c>
      <c r="G109" s="18"/>
    </row>
    <row r="110" spans="1:7" x14ac:dyDescent="0.2">
      <c r="A110" s="19" t="s">
        <v>902</v>
      </c>
      <c r="B110" s="15" t="s">
        <v>684</v>
      </c>
      <c r="C110" s="16" t="s">
        <v>884</v>
      </c>
      <c r="D110" s="16">
        <v>11</v>
      </c>
      <c r="E110" s="17" t="s">
        <v>903</v>
      </c>
      <c r="F110" s="16" t="e">
        <f>#N/A</f>
        <v>#N/A</v>
      </c>
      <c r="G110" s="18"/>
    </row>
    <row r="111" spans="1:7" x14ac:dyDescent="0.2">
      <c r="A111" s="24" t="s">
        <v>904</v>
      </c>
      <c r="B111" s="20" t="s">
        <v>684</v>
      </c>
      <c r="C111" s="21" t="s">
        <v>884</v>
      </c>
      <c r="D111" s="21">
        <v>12</v>
      </c>
      <c r="E111" s="22" t="s">
        <v>905</v>
      </c>
      <c r="F111" s="21" t="e">
        <f>#N/A</f>
        <v>#N/A</v>
      </c>
      <c r="G111" s="23"/>
    </row>
    <row r="112" spans="1:7" ht="24.75" customHeight="1" x14ac:dyDescent="0.2">
      <c r="A112" s="35" t="s">
        <v>906</v>
      </c>
      <c r="B112" s="36"/>
      <c r="C112" s="36"/>
      <c r="D112" s="36"/>
      <c r="E112" s="37">
        <v>2.0299999999999998</v>
      </c>
      <c r="F112" s="38"/>
      <c r="G112" s="39"/>
    </row>
    <row r="113" spans="1:7" x14ac:dyDescent="0.2">
      <c r="A113" s="19" t="s">
        <v>907</v>
      </c>
      <c r="B113" s="15" t="s">
        <v>684</v>
      </c>
      <c r="C113" s="16" t="s">
        <v>908</v>
      </c>
      <c r="D113" s="16">
        <v>2</v>
      </c>
      <c r="E113" s="182" t="s">
        <v>909</v>
      </c>
      <c r="F113" s="16" t="e">
        <f>#N/A</f>
        <v>#N/A</v>
      </c>
      <c r="G113" s="18"/>
    </row>
    <row r="114" spans="1:7" x14ac:dyDescent="0.2">
      <c r="A114" s="19" t="s">
        <v>834</v>
      </c>
      <c r="B114" s="15" t="s">
        <v>684</v>
      </c>
      <c r="C114" s="16" t="s">
        <v>908</v>
      </c>
      <c r="D114" s="16">
        <v>4</v>
      </c>
      <c r="E114" s="182" t="s">
        <v>910</v>
      </c>
      <c r="F114" s="16" t="e">
        <f>#N/A</f>
        <v>#N/A</v>
      </c>
      <c r="G114" s="18"/>
    </row>
    <row r="115" spans="1:7" x14ac:dyDescent="0.2">
      <c r="A115" s="176" t="s">
        <v>846</v>
      </c>
      <c r="B115" s="15" t="s">
        <v>684</v>
      </c>
      <c r="C115" s="16" t="s">
        <v>908</v>
      </c>
      <c r="D115" s="16">
        <v>5</v>
      </c>
      <c r="E115" s="182" t="s">
        <v>911</v>
      </c>
      <c r="F115" s="16" t="e">
        <f>#N/A</f>
        <v>#N/A</v>
      </c>
      <c r="G115" s="2" t="s">
        <v>847</v>
      </c>
    </row>
    <row r="116" spans="1:7" ht="25.5" x14ac:dyDescent="0.2">
      <c r="A116" s="176" t="s">
        <v>1402</v>
      </c>
      <c r="B116" s="15" t="s">
        <v>684</v>
      </c>
      <c r="C116" s="16" t="s">
        <v>908</v>
      </c>
      <c r="D116" s="16">
        <v>6</v>
      </c>
      <c r="E116" s="182" t="s">
        <v>912</v>
      </c>
      <c r="F116" s="16" t="e">
        <f>#N/A</f>
        <v>#N/A</v>
      </c>
      <c r="G116" s="18"/>
    </row>
    <row r="117" spans="1:7" ht="25.5" x14ac:dyDescent="0.2">
      <c r="A117" s="176" t="s">
        <v>1401</v>
      </c>
      <c r="B117" s="15" t="s">
        <v>684</v>
      </c>
      <c r="C117" s="16" t="s">
        <v>908</v>
      </c>
      <c r="D117" s="16">
        <v>7</v>
      </c>
      <c r="E117" s="182" t="s">
        <v>913</v>
      </c>
      <c r="F117" s="16" t="e">
        <f>#N/A</f>
        <v>#N/A</v>
      </c>
      <c r="G117" s="18"/>
    </row>
    <row r="118" spans="1:7" ht="25.5" x14ac:dyDescent="0.2">
      <c r="A118" s="176" t="s">
        <v>1400</v>
      </c>
      <c r="B118" s="15" t="s">
        <v>684</v>
      </c>
      <c r="C118" s="16" t="s">
        <v>908</v>
      </c>
      <c r="D118" s="16">
        <v>8</v>
      </c>
      <c r="E118" s="182" t="s">
        <v>914</v>
      </c>
      <c r="F118" s="16" t="e">
        <f>#N/A</f>
        <v>#N/A</v>
      </c>
    </row>
    <row r="119" spans="1:7" ht="25.5" x14ac:dyDescent="0.2">
      <c r="A119" s="176" t="s">
        <v>1399</v>
      </c>
      <c r="B119" s="15" t="s">
        <v>684</v>
      </c>
      <c r="C119" s="16" t="s">
        <v>908</v>
      </c>
      <c r="D119" s="16">
        <v>9</v>
      </c>
      <c r="E119" s="182" t="s">
        <v>915</v>
      </c>
      <c r="F119" s="16" t="e">
        <f>#N/A</f>
        <v>#N/A</v>
      </c>
      <c r="G119" s="18"/>
    </row>
    <row r="120" spans="1:7" x14ac:dyDescent="0.2">
      <c r="A120" s="176" t="s">
        <v>1398</v>
      </c>
      <c r="B120" s="15" t="s">
        <v>684</v>
      </c>
      <c r="C120" s="16" t="s">
        <v>908</v>
      </c>
      <c r="D120" s="16">
        <v>11</v>
      </c>
      <c r="E120" s="182" t="s">
        <v>917</v>
      </c>
      <c r="F120" s="16" t="e">
        <f>#N/A</f>
        <v>#N/A</v>
      </c>
      <c r="G120" s="18"/>
    </row>
    <row r="121" spans="1:7" x14ac:dyDescent="0.2">
      <c r="A121" s="19" t="s">
        <v>1397</v>
      </c>
      <c r="B121" s="15" t="s">
        <v>684</v>
      </c>
      <c r="C121" s="16" t="s">
        <v>908</v>
      </c>
      <c r="D121" s="16">
        <v>12</v>
      </c>
      <c r="E121" s="182" t="s">
        <v>918</v>
      </c>
      <c r="F121" s="16" t="e">
        <f>#N/A</f>
        <v>#N/A</v>
      </c>
      <c r="G121" s="18"/>
    </row>
    <row r="122" spans="1:7" x14ac:dyDescent="0.2">
      <c r="A122" s="19" t="s">
        <v>916</v>
      </c>
      <c r="B122" s="15" t="s">
        <v>684</v>
      </c>
      <c r="C122" s="16" t="s">
        <v>908</v>
      </c>
      <c r="D122" s="16">
        <v>13</v>
      </c>
      <c r="E122" s="182" t="s">
        <v>919</v>
      </c>
      <c r="F122" s="16" t="e">
        <f>#N/A</f>
        <v>#N/A</v>
      </c>
      <c r="G122" s="18"/>
    </row>
    <row r="123" spans="1:7" ht="24.75" customHeight="1" x14ac:dyDescent="0.2">
      <c r="A123" s="35" t="s">
        <v>920</v>
      </c>
      <c r="B123" s="36"/>
      <c r="C123" s="36"/>
      <c r="D123" s="36"/>
      <c r="E123" s="37">
        <v>2.04</v>
      </c>
      <c r="F123" s="38"/>
      <c r="G123" s="39"/>
    </row>
    <row r="124" spans="1:7" x14ac:dyDescent="0.2">
      <c r="A124" s="40" t="s">
        <v>921</v>
      </c>
      <c r="B124" s="11" t="s">
        <v>684</v>
      </c>
      <c r="C124" s="12" t="s">
        <v>922</v>
      </c>
      <c r="D124" s="12">
        <v>1</v>
      </c>
      <c r="E124" s="13" t="s">
        <v>923</v>
      </c>
      <c r="F124" s="12" t="e">
        <f>#N/A</f>
        <v>#N/A</v>
      </c>
      <c r="G124" s="14" t="s">
        <v>924</v>
      </c>
    </row>
    <row r="125" spans="1:7" x14ac:dyDescent="0.2">
      <c r="A125" s="19" t="s">
        <v>925</v>
      </c>
      <c r="B125" s="15" t="s">
        <v>684</v>
      </c>
      <c r="C125" s="16" t="s">
        <v>922</v>
      </c>
      <c r="D125" s="16">
        <v>2</v>
      </c>
      <c r="E125" s="17" t="s">
        <v>926</v>
      </c>
      <c r="F125" s="16" t="e">
        <f>#N/A</f>
        <v>#N/A</v>
      </c>
      <c r="G125" s="18" t="s">
        <v>927</v>
      </c>
    </row>
    <row r="126" spans="1:7" x14ac:dyDescent="0.2">
      <c r="A126" s="19" t="s">
        <v>928</v>
      </c>
      <c r="B126" s="15" t="s">
        <v>684</v>
      </c>
      <c r="C126" s="16" t="s">
        <v>922</v>
      </c>
      <c r="D126" s="16">
        <v>3</v>
      </c>
      <c r="E126" s="17" t="s">
        <v>929</v>
      </c>
      <c r="F126" s="16" t="e">
        <f>#N/A</f>
        <v>#N/A</v>
      </c>
      <c r="G126" s="18"/>
    </row>
    <row r="127" spans="1:7" x14ac:dyDescent="0.2">
      <c r="A127" s="19" t="s">
        <v>930</v>
      </c>
      <c r="B127" s="15" t="s">
        <v>684</v>
      </c>
      <c r="C127" s="16" t="s">
        <v>922</v>
      </c>
      <c r="D127" s="16">
        <v>4</v>
      </c>
      <c r="E127" s="17" t="s">
        <v>931</v>
      </c>
      <c r="F127" s="16" t="e">
        <f>#N/A</f>
        <v>#N/A</v>
      </c>
      <c r="G127" s="18"/>
    </row>
    <row r="128" spans="1:7" ht="25.5" x14ac:dyDescent="0.2">
      <c r="A128" s="24" t="s">
        <v>933</v>
      </c>
      <c r="B128" s="20" t="s">
        <v>684</v>
      </c>
      <c r="C128" s="21" t="s">
        <v>922</v>
      </c>
      <c r="D128" s="21">
        <v>6</v>
      </c>
      <c r="E128" s="22" t="s">
        <v>932</v>
      </c>
      <c r="F128" s="21" t="e">
        <f>#N/A</f>
        <v>#N/A</v>
      </c>
      <c r="G128" s="18" t="s">
        <v>934</v>
      </c>
    </row>
    <row r="129" spans="1:7" ht="27" customHeight="1" x14ac:dyDescent="0.2">
      <c r="A129" s="35" t="s">
        <v>935</v>
      </c>
      <c r="B129" s="36"/>
      <c r="C129" s="36"/>
      <c r="D129" s="36"/>
      <c r="E129" s="37">
        <v>2.0499999999999998</v>
      </c>
      <c r="F129" s="38"/>
      <c r="G129" s="39"/>
    </row>
    <row r="130" spans="1:7" ht="63.75" x14ac:dyDescent="0.2">
      <c r="A130" s="40" t="s">
        <v>936</v>
      </c>
      <c r="B130" s="11" t="s">
        <v>684</v>
      </c>
      <c r="C130" s="12" t="s">
        <v>937</v>
      </c>
      <c r="D130" s="12">
        <v>1</v>
      </c>
      <c r="E130" s="13" t="s">
        <v>938</v>
      </c>
      <c r="F130" s="12" t="e">
        <f>#N/A</f>
        <v>#N/A</v>
      </c>
      <c r="G130" s="14" t="s">
        <v>939</v>
      </c>
    </row>
    <row r="131" spans="1:7" ht="38.25" x14ac:dyDescent="0.2">
      <c r="A131" s="19" t="s">
        <v>940</v>
      </c>
      <c r="B131" s="15" t="s">
        <v>684</v>
      </c>
      <c r="C131" s="16" t="s">
        <v>937</v>
      </c>
      <c r="D131" s="16">
        <v>2</v>
      </c>
      <c r="E131" s="17" t="s">
        <v>941</v>
      </c>
      <c r="F131" s="16" t="e">
        <f>#N/A</f>
        <v>#N/A</v>
      </c>
      <c r="G131" s="18" t="s">
        <v>942</v>
      </c>
    </row>
    <row r="132" spans="1:7" ht="51" x14ac:dyDescent="0.2">
      <c r="A132" s="19" t="s">
        <v>943</v>
      </c>
      <c r="B132" s="15" t="s">
        <v>684</v>
      </c>
      <c r="C132" s="16" t="s">
        <v>937</v>
      </c>
      <c r="D132" s="16">
        <v>3</v>
      </c>
      <c r="E132" s="17" t="s">
        <v>944</v>
      </c>
      <c r="F132" s="16" t="e">
        <f>#N/A</f>
        <v>#N/A</v>
      </c>
      <c r="G132" s="18" t="s">
        <v>945</v>
      </c>
    </row>
    <row r="133" spans="1:7" ht="25.5" x14ac:dyDescent="0.2">
      <c r="A133" s="19" t="s">
        <v>946</v>
      </c>
      <c r="B133" s="15" t="s">
        <v>684</v>
      </c>
      <c r="C133" s="16" t="s">
        <v>937</v>
      </c>
      <c r="D133" s="16">
        <v>4</v>
      </c>
      <c r="E133" s="17" t="s">
        <v>947</v>
      </c>
      <c r="F133" s="16" t="e">
        <f>#N/A</f>
        <v>#N/A</v>
      </c>
      <c r="G133" s="18" t="s">
        <v>948</v>
      </c>
    </row>
    <row r="134" spans="1:7" ht="25.5" x14ac:dyDescent="0.2">
      <c r="A134" s="19" t="s">
        <v>949</v>
      </c>
      <c r="B134" s="15" t="s">
        <v>684</v>
      </c>
      <c r="C134" s="16" t="s">
        <v>937</v>
      </c>
      <c r="D134" s="16">
        <v>5</v>
      </c>
      <c r="E134" s="17" t="s">
        <v>950</v>
      </c>
      <c r="F134" s="16" t="e">
        <f>#N/A</f>
        <v>#N/A</v>
      </c>
      <c r="G134" s="573" t="s">
        <v>951</v>
      </c>
    </row>
    <row r="135" spans="1:7" ht="25.5" x14ac:dyDescent="0.2">
      <c r="A135" s="19" t="s">
        <v>952</v>
      </c>
      <c r="B135" s="15" t="s">
        <v>684</v>
      </c>
      <c r="C135" s="16" t="s">
        <v>937</v>
      </c>
      <c r="D135" s="16">
        <v>6</v>
      </c>
      <c r="E135" s="17" t="s">
        <v>953</v>
      </c>
      <c r="F135" s="16" t="e">
        <f>#N/A</f>
        <v>#N/A</v>
      </c>
      <c r="G135" s="574"/>
    </row>
    <row r="136" spans="1:7" x14ac:dyDescent="0.2">
      <c r="A136" s="176" t="s">
        <v>954</v>
      </c>
      <c r="B136" s="15" t="s">
        <v>684</v>
      </c>
      <c r="C136" s="16" t="s">
        <v>937</v>
      </c>
      <c r="D136" s="16">
        <v>7</v>
      </c>
      <c r="E136" s="17" t="s">
        <v>955</v>
      </c>
      <c r="F136" s="16" t="e">
        <f>#N/A</f>
        <v>#N/A</v>
      </c>
      <c r="G136" s="18" t="s">
        <v>837</v>
      </c>
    </row>
    <row r="137" spans="1:7" ht="63.75" x14ac:dyDescent="0.2">
      <c r="A137" s="19" t="s">
        <v>956</v>
      </c>
      <c r="B137" s="15" t="s">
        <v>684</v>
      </c>
      <c r="C137" s="16" t="s">
        <v>937</v>
      </c>
      <c r="D137" s="16">
        <v>8</v>
      </c>
      <c r="E137" s="17" t="s">
        <v>957</v>
      </c>
      <c r="F137" s="16" t="e">
        <f>#N/A</f>
        <v>#N/A</v>
      </c>
      <c r="G137" s="18" t="s">
        <v>958</v>
      </c>
    </row>
    <row r="138" spans="1:7" ht="38.25" x14ac:dyDescent="0.2">
      <c r="A138" s="19" t="s">
        <v>959</v>
      </c>
      <c r="B138" s="15" t="s">
        <v>684</v>
      </c>
      <c r="C138" s="16" t="s">
        <v>937</v>
      </c>
      <c r="D138" s="16">
        <v>9</v>
      </c>
      <c r="E138" s="17" t="s">
        <v>960</v>
      </c>
      <c r="F138" s="16" t="e">
        <f>#N/A</f>
        <v>#N/A</v>
      </c>
      <c r="G138" s="18" t="s">
        <v>961</v>
      </c>
    </row>
    <row r="139" spans="1:7" ht="76.5" x14ac:dyDescent="0.2">
      <c r="A139" s="19" t="s">
        <v>962</v>
      </c>
      <c r="B139" s="15" t="s">
        <v>684</v>
      </c>
      <c r="C139" s="16" t="s">
        <v>937</v>
      </c>
      <c r="D139" s="16">
        <v>11</v>
      </c>
      <c r="E139" s="17" t="s">
        <v>963</v>
      </c>
      <c r="F139" s="16" t="e">
        <f>#N/A</f>
        <v>#N/A</v>
      </c>
      <c r="G139" s="18" t="s">
        <v>964</v>
      </c>
    </row>
    <row r="140" spans="1:7" ht="63.75" x14ac:dyDescent="0.2">
      <c r="A140" s="19" t="s">
        <v>965</v>
      </c>
      <c r="B140" s="15" t="s">
        <v>684</v>
      </c>
      <c r="C140" s="16" t="s">
        <v>937</v>
      </c>
      <c r="D140" s="16">
        <v>12</v>
      </c>
      <c r="E140" s="17" t="s">
        <v>966</v>
      </c>
      <c r="F140" s="16" t="e">
        <f>#N/A</f>
        <v>#N/A</v>
      </c>
      <c r="G140" s="18" t="s">
        <v>967</v>
      </c>
    </row>
    <row r="141" spans="1:7" ht="51" x14ac:dyDescent="0.2">
      <c r="A141" s="19" t="s">
        <v>968</v>
      </c>
      <c r="B141" s="15" t="s">
        <v>684</v>
      </c>
      <c r="C141" s="16" t="s">
        <v>937</v>
      </c>
      <c r="D141" s="16">
        <v>13</v>
      </c>
      <c r="E141" s="17" t="s">
        <v>969</v>
      </c>
      <c r="F141" s="16" t="e">
        <f>#N/A</f>
        <v>#N/A</v>
      </c>
      <c r="G141" s="18" t="s">
        <v>970</v>
      </c>
    </row>
    <row r="142" spans="1:7" x14ac:dyDescent="0.2">
      <c r="A142" s="19" t="s">
        <v>971</v>
      </c>
      <c r="B142" s="15" t="s">
        <v>684</v>
      </c>
      <c r="C142" s="16" t="s">
        <v>937</v>
      </c>
      <c r="D142" s="16">
        <v>14</v>
      </c>
      <c r="E142" s="17" t="s">
        <v>972</v>
      </c>
      <c r="F142" s="16" t="e">
        <f>#N/A</f>
        <v>#N/A</v>
      </c>
      <c r="G142" s="18" t="s">
        <v>973</v>
      </c>
    </row>
    <row r="143" spans="1:7" ht="25.5" x14ac:dyDescent="0.2">
      <c r="A143" s="19" t="s">
        <v>974</v>
      </c>
      <c r="B143" s="15" t="s">
        <v>684</v>
      </c>
      <c r="C143" s="16" t="s">
        <v>937</v>
      </c>
      <c r="D143" s="16">
        <v>15</v>
      </c>
      <c r="E143" s="17" t="s">
        <v>975</v>
      </c>
      <c r="F143" s="16" t="e">
        <f>#N/A</f>
        <v>#N/A</v>
      </c>
      <c r="G143" s="18" t="s">
        <v>976</v>
      </c>
    </row>
    <row r="144" spans="1:7" ht="51" x14ac:dyDescent="0.2">
      <c r="A144" s="19" t="s">
        <v>977</v>
      </c>
      <c r="B144" s="15" t="s">
        <v>684</v>
      </c>
      <c r="C144" s="16" t="s">
        <v>937</v>
      </c>
      <c r="D144" s="16">
        <v>16</v>
      </c>
      <c r="E144" s="17" t="s">
        <v>978</v>
      </c>
      <c r="F144" s="16" t="e">
        <f>#N/A</f>
        <v>#N/A</v>
      </c>
      <c r="G144" s="18" t="s">
        <v>979</v>
      </c>
    </row>
    <row r="145" spans="1:7" ht="38.25" x14ac:dyDescent="0.2">
      <c r="A145" s="19" t="s">
        <v>980</v>
      </c>
      <c r="B145" s="15" t="s">
        <v>684</v>
      </c>
      <c r="C145" s="16" t="s">
        <v>937</v>
      </c>
      <c r="D145" s="16">
        <v>17</v>
      </c>
      <c r="E145" s="17" t="s">
        <v>981</v>
      </c>
      <c r="F145" s="16" t="e">
        <f>#N/A</f>
        <v>#N/A</v>
      </c>
      <c r="G145" s="18" t="s">
        <v>982</v>
      </c>
    </row>
    <row r="146" spans="1:7" ht="38.25" x14ac:dyDescent="0.2">
      <c r="A146" s="24" t="s">
        <v>983</v>
      </c>
      <c r="B146" s="20" t="s">
        <v>684</v>
      </c>
      <c r="C146" s="21" t="s">
        <v>937</v>
      </c>
      <c r="D146" s="21">
        <v>18</v>
      </c>
      <c r="E146" s="17" t="s">
        <v>984</v>
      </c>
      <c r="F146" s="21" t="e">
        <f>#N/A</f>
        <v>#N/A</v>
      </c>
      <c r="G146" s="23" t="s">
        <v>985</v>
      </c>
    </row>
    <row r="147" spans="1:7" ht="25.5" customHeight="1" x14ac:dyDescent="0.2">
      <c r="A147" s="35" t="s">
        <v>682</v>
      </c>
      <c r="B147" s="36"/>
      <c r="C147" s="36"/>
      <c r="D147" s="36"/>
      <c r="E147" s="37">
        <v>2.06</v>
      </c>
      <c r="F147" s="38"/>
      <c r="G147" s="39"/>
    </row>
    <row r="148" spans="1:7" x14ac:dyDescent="0.2">
      <c r="A148" s="40" t="s">
        <v>683</v>
      </c>
      <c r="B148" s="11" t="s">
        <v>684</v>
      </c>
      <c r="C148" s="12" t="s">
        <v>685</v>
      </c>
      <c r="D148" s="12">
        <v>1</v>
      </c>
      <c r="E148" s="13" t="s">
        <v>986</v>
      </c>
      <c r="F148" s="12" t="e">
        <f>#N/A</f>
        <v>#N/A</v>
      </c>
      <c r="G148" s="14"/>
    </row>
    <row r="149" spans="1:7" ht="25.5" x14ac:dyDescent="0.2">
      <c r="A149" s="19" t="s">
        <v>987</v>
      </c>
      <c r="B149" s="15" t="s">
        <v>684</v>
      </c>
      <c r="C149" s="16" t="s">
        <v>685</v>
      </c>
      <c r="D149" s="16">
        <v>2</v>
      </c>
      <c r="E149" s="17" t="s">
        <v>988</v>
      </c>
      <c r="F149" s="16" t="e">
        <f>#N/A</f>
        <v>#N/A</v>
      </c>
      <c r="G149" s="18"/>
    </row>
    <row r="150" spans="1:7" x14ac:dyDescent="0.2">
      <c r="A150" s="19" t="s">
        <v>989</v>
      </c>
      <c r="B150" s="15" t="s">
        <v>684</v>
      </c>
      <c r="C150" s="16" t="s">
        <v>685</v>
      </c>
      <c r="D150" s="16">
        <v>3</v>
      </c>
      <c r="E150" s="17" t="s">
        <v>687</v>
      </c>
      <c r="F150" s="16" t="e">
        <f>#N/A</f>
        <v>#N/A</v>
      </c>
      <c r="G150" s="18"/>
    </row>
    <row r="151" spans="1:7" ht="51" x14ac:dyDescent="0.2">
      <c r="A151" s="19" t="s">
        <v>990</v>
      </c>
      <c r="B151" s="15" t="s">
        <v>684</v>
      </c>
      <c r="C151" s="16" t="s">
        <v>685</v>
      </c>
      <c r="D151" s="16">
        <v>4</v>
      </c>
      <c r="E151" s="17" t="s">
        <v>991</v>
      </c>
      <c r="F151" s="16" t="e">
        <f>#N/A</f>
        <v>#N/A</v>
      </c>
      <c r="G151" s="18" t="s">
        <v>992</v>
      </c>
    </row>
    <row r="152" spans="1:7" ht="25.5" x14ac:dyDescent="0.2">
      <c r="A152" s="19" t="s">
        <v>993</v>
      </c>
      <c r="B152" s="15" t="s">
        <v>684</v>
      </c>
      <c r="C152" s="16" t="s">
        <v>685</v>
      </c>
      <c r="D152" s="16">
        <v>11</v>
      </c>
      <c r="E152" s="13" t="s">
        <v>994</v>
      </c>
      <c r="F152" s="16" t="e">
        <f>#N/A</f>
        <v>#N/A</v>
      </c>
      <c r="G152" s="18"/>
    </row>
    <row r="153" spans="1:7" x14ac:dyDescent="0.2">
      <c r="A153" s="19" t="s">
        <v>995</v>
      </c>
      <c r="B153" s="15" t="s">
        <v>684</v>
      </c>
      <c r="C153" s="16" t="s">
        <v>685</v>
      </c>
      <c r="D153" s="16">
        <v>12</v>
      </c>
      <c r="E153" s="17" t="s">
        <v>996</v>
      </c>
      <c r="F153" s="16" t="e">
        <f>#N/A</f>
        <v>#N/A</v>
      </c>
      <c r="G153" s="18" t="s">
        <v>997</v>
      </c>
    </row>
    <row r="154" spans="1:7" x14ac:dyDescent="0.2">
      <c r="A154" s="24" t="s">
        <v>998</v>
      </c>
      <c r="B154" s="20" t="s">
        <v>684</v>
      </c>
      <c r="C154" s="21" t="s">
        <v>685</v>
      </c>
      <c r="D154" s="21">
        <v>13</v>
      </c>
      <c r="E154" s="17" t="s">
        <v>999</v>
      </c>
      <c r="F154" s="21" t="e">
        <f>#N/A</f>
        <v>#N/A</v>
      </c>
      <c r="G154" s="23"/>
    </row>
    <row r="155" spans="1:7" ht="28.5" customHeight="1" x14ac:dyDescent="0.2">
      <c r="A155" s="35" t="s">
        <v>1000</v>
      </c>
      <c r="B155" s="36"/>
      <c r="C155" s="36"/>
      <c r="D155" s="36"/>
      <c r="E155" s="37">
        <v>2.0699999999999998</v>
      </c>
      <c r="F155" s="38"/>
      <c r="G155" s="39"/>
    </row>
    <row r="156" spans="1:7" ht="72" customHeight="1" x14ac:dyDescent="0.2">
      <c r="A156" s="40" t="s">
        <v>1001</v>
      </c>
      <c r="B156" s="11" t="s">
        <v>684</v>
      </c>
      <c r="C156" s="12" t="s">
        <v>1002</v>
      </c>
      <c r="D156" s="12">
        <v>1</v>
      </c>
      <c r="E156" s="13" t="s">
        <v>1003</v>
      </c>
      <c r="F156" s="12" t="e">
        <f>#N/A</f>
        <v>#N/A</v>
      </c>
      <c r="G156" s="14" t="s">
        <v>1004</v>
      </c>
    </row>
    <row r="157" spans="1:7" ht="38.450000000000003" customHeight="1" x14ac:dyDescent="0.2">
      <c r="A157" s="19" t="s">
        <v>1005</v>
      </c>
      <c r="B157" s="15" t="s">
        <v>684</v>
      </c>
      <c r="C157" s="16" t="s">
        <v>1002</v>
      </c>
      <c r="D157" s="16">
        <v>2</v>
      </c>
      <c r="E157" s="17" t="s">
        <v>1006</v>
      </c>
      <c r="F157" s="16" t="e">
        <f>#N/A</f>
        <v>#N/A</v>
      </c>
      <c r="G157" s="573" t="s">
        <v>1007</v>
      </c>
    </row>
    <row r="158" spans="1:7" ht="38.450000000000003" customHeight="1" x14ac:dyDescent="0.2">
      <c r="A158" s="19" t="s">
        <v>1008</v>
      </c>
      <c r="B158" s="15" t="s">
        <v>684</v>
      </c>
      <c r="C158" s="16" t="s">
        <v>1002</v>
      </c>
      <c r="D158" s="16">
        <v>3</v>
      </c>
      <c r="E158" s="17" t="s">
        <v>1009</v>
      </c>
      <c r="F158" s="16" t="e">
        <f>#N/A</f>
        <v>#N/A</v>
      </c>
      <c r="G158" s="574"/>
    </row>
    <row r="159" spans="1:7" ht="60.6" customHeight="1" x14ac:dyDescent="0.2">
      <c r="A159" s="19" t="s">
        <v>1010</v>
      </c>
      <c r="B159" s="15" t="s">
        <v>684</v>
      </c>
      <c r="C159" s="16" t="s">
        <v>1002</v>
      </c>
      <c r="D159" s="16">
        <v>4</v>
      </c>
      <c r="E159" s="17" t="s">
        <v>1011</v>
      </c>
      <c r="F159" s="16" t="e">
        <f>#N/A</f>
        <v>#N/A</v>
      </c>
      <c r="G159" s="18" t="s">
        <v>1012</v>
      </c>
    </row>
    <row r="160" spans="1:7" ht="25.5" x14ac:dyDescent="0.2">
      <c r="A160" s="19" t="s">
        <v>1408</v>
      </c>
      <c r="B160" s="15" t="s">
        <v>684</v>
      </c>
      <c r="C160" s="16" t="s">
        <v>1002</v>
      </c>
      <c r="D160" s="16">
        <v>5</v>
      </c>
      <c r="E160" s="17" t="s">
        <v>690</v>
      </c>
      <c r="F160" s="16" t="e">
        <f>#N/A</f>
        <v>#N/A</v>
      </c>
      <c r="G160" s="18"/>
    </row>
    <row r="161" spans="1:7" x14ac:dyDescent="0.2">
      <c r="A161" s="19" t="s">
        <v>1013</v>
      </c>
      <c r="B161" s="15" t="s">
        <v>684</v>
      </c>
      <c r="C161" s="16" t="s">
        <v>1002</v>
      </c>
      <c r="D161" s="16">
        <v>6</v>
      </c>
      <c r="E161" s="17" t="s">
        <v>1014</v>
      </c>
      <c r="F161" s="16" t="e">
        <f>#N/A</f>
        <v>#N/A</v>
      </c>
      <c r="G161" s="18"/>
    </row>
    <row r="162" spans="1:7" x14ac:dyDescent="0.2">
      <c r="A162" s="19" t="s">
        <v>691</v>
      </c>
      <c r="B162" s="15" t="s">
        <v>684</v>
      </c>
      <c r="C162" s="16" t="s">
        <v>1002</v>
      </c>
      <c r="D162" s="16">
        <v>7</v>
      </c>
      <c r="E162" s="17" t="s">
        <v>693</v>
      </c>
      <c r="F162" s="16" t="e">
        <f>#N/A</f>
        <v>#N/A</v>
      </c>
      <c r="G162" s="18"/>
    </row>
    <row r="163" spans="1:7" x14ac:dyDescent="0.2">
      <c r="A163" s="24" t="s">
        <v>1015</v>
      </c>
      <c r="B163" s="20" t="s">
        <v>684</v>
      </c>
      <c r="C163" s="21" t="s">
        <v>1002</v>
      </c>
      <c r="D163" s="21">
        <v>8</v>
      </c>
      <c r="E163" s="22" t="s">
        <v>1016</v>
      </c>
      <c r="F163" s="21" t="e">
        <f>#N/A</f>
        <v>#N/A</v>
      </c>
      <c r="G163" s="23"/>
    </row>
    <row r="164" spans="1:7" ht="27.75" customHeight="1" x14ac:dyDescent="0.2">
      <c r="A164" s="35" t="s">
        <v>1017</v>
      </c>
      <c r="B164" s="36"/>
      <c r="C164" s="36"/>
      <c r="D164" s="36"/>
      <c r="E164" s="37">
        <v>2.08</v>
      </c>
      <c r="F164" s="38"/>
      <c r="G164" s="39"/>
    </row>
    <row r="165" spans="1:7" ht="76.5" x14ac:dyDescent="0.2">
      <c r="A165" s="40" t="s">
        <v>1018</v>
      </c>
      <c r="B165" s="11" t="s">
        <v>684</v>
      </c>
      <c r="C165" s="12" t="s">
        <v>1019</v>
      </c>
      <c r="D165" s="12">
        <v>1</v>
      </c>
      <c r="E165" s="13" t="s">
        <v>1020</v>
      </c>
      <c r="F165" s="12" t="e">
        <f>#N/A</f>
        <v>#N/A</v>
      </c>
      <c r="G165" s="14" t="s">
        <v>1021</v>
      </c>
    </row>
    <row r="166" spans="1:7" ht="45.75" customHeight="1" x14ac:dyDescent="0.2">
      <c r="A166" s="19" t="s">
        <v>1022</v>
      </c>
      <c r="B166" s="15" t="s">
        <v>684</v>
      </c>
      <c r="C166" s="16" t="s">
        <v>1019</v>
      </c>
      <c r="D166" s="16">
        <v>2</v>
      </c>
      <c r="E166" s="17" t="s">
        <v>1023</v>
      </c>
      <c r="F166" s="16" t="e">
        <f>#N/A</f>
        <v>#N/A</v>
      </c>
      <c r="G166" s="573" t="s">
        <v>1024</v>
      </c>
    </row>
    <row r="167" spans="1:7" ht="45.75" customHeight="1" x14ac:dyDescent="0.2">
      <c r="A167" s="19" t="s">
        <v>1025</v>
      </c>
      <c r="B167" s="15" t="s">
        <v>684</v>
      </c>
      <c r="C167" s="16" t="s">
        <v>1019</v>
      </c>
      <c r="D167" s="16">
        <v>3</v>
      </c>
      <c r="E167" s="17" t="s">
        <v>1026</v>
      </c>
      <c r="F167" s="16" t="e">
        <f>#N/A</f>
        <v>#N/A</v>
      </c>
      <c r="G167" s="574"/>
    </row>
    <row r="168" spans="1:7" x14ac:dyDescent="0.2">
      <c r="A168" s="19" t="s">
        <v>1027</v>
      </c>
      <c r="B168" s="15" t="s">
        <v>684</v>
      </c>
      <c r="C168" s="16" t="s">
        <v>1019</v>
      </c>
      <c r="D168" s="16">
        <v>11</v>
      </c>
      <c r="E168" s="13" t="s">
        <v>1028</v>
      </c>
      <c r="F168" s="16" t="e">
        <f>#N/A</f>
        <v>#N/A</v>
      </c>
      <c r="G168" s="18"/>
    </row>
    <row r="169" spans="1:7" x14ac:dyDescent="0.2">
      <c r="A169" s="19" t="s">
        <v>1029</v>
      </c>
      <c r="B169" s="15" t="s">
        <v>684</v>
      </c>
      <c r="C169" s="16" t="s">
        <v>1019</v>
      </c>
      <c r="D169" s="16">
        <v>12</v>
      </c>
      <c r="E169" s="17" t="s">
        <v>1030</v>
      </c>
      <c r="F169" s="16" t="e">
        <f>#N/A</f>
        <v>#N/A</v>
      </c>
      <c r="G169" s="18"/>
    </row>
    <row r="170" spans="1:7" x14ac:dyDescent="0.2">
      <c r="A170" s="19" t="s">
        <v>1031</v>
      </c>
      <c r="B170" s="15" t="s">
        <v>684</v>
      </c>
      <c r="C170" s="16" t="s">
        <v>1019</v>
      </c>
      <c r="D170" s="16">
        <v>13</v>
      </c>
      <c r="E170" s="17" t="s">
        <v>1032</v>
      </c>
      <c r="F170" s="16" t="e">
        <f>#N/A</f>
        <v>#N/A</v>
      </c>
      <c r="G170" s="18"/>
    </row>
    <row r="171" spans="1:7" x14ac:dyDescent="0.2">
      <c r="A171" s="24" t="s">
        <v>1033</v>
      </c>
      <c r="B171" s="20" t="s">
        <v>684</v>
      </c>
      <c r="C171" s="21" t="s">
        <v>1019</v>
      </c>
      <c r="D171" s="21">
        <v>14</v>
      </c>
      <c r="E171" s="13" t="s">
        <v>1034</v>
      </c>
      <c r="F171" s="21" t="e">
        <f>#N/A</f>
        <v>#N/A</v>
      </c>
      <c r="G171" s="23"/>
    </row>
    <row r="172" spans="1:7" ht="27.75" customHeight="1" x14ac:dyDescent="0.2">
      <c r="A172" s="35" t="s">
        <v>1035</v>
      </c>
      <c r="B172" s="36"/>
      <c r="C172" s="36"/>
      <c r="D172" s="36"/>
      <c r="E172" s="37">
        <v>2.09</v>
      </c>
      <c r="F172" s="38"/>
      <c r="G172" s="39"/>
    </row>
    <row r="173" spans="1:7" ht="51" x14ac:dyDescent="0.2">
      <c r="A173" s="40" t="s">
        <v>1036</v>
      </c>
      <c r="B173" s="11" t="s">
        <v>684</v>
      </c>
      <c r="C173" s="12" t="s">
        <v>1037</v>
      </c>
      <c r="D173" s="12">
        <v>1</v>
      </c>
      <c r="E173" s="13" t="s">
        <v>1038</v>
      </c>
      <c r="F173" s="12" t="e">
        <f>#N/A</f>
        <v>#N/A</v>
      </c>
      <c r="G173" s="14" t="s">
        <v>1039</v>
      </c>
    </row>
    <row r="174" spans="1:7" ht="51" x14ac:dyDescent="0.2">
      <c r="A174" s="19" t="s">
        <v>1040</v>
      </c>
      <c r="B174" s="15" t="s">
        <v>684</v>
      </c>
      <c r="C174" s="16" t="s">
        <v>1037</v>
      </c>
      <c r="D174" s="16">
        <v>2</v>
      </c>
      <c r="E174" s="17" t="s">
        <v>1041</v>
      </c>
      <c r="F174" s="16" t="e">
        <f>#N/A</f>
        <v>#N/A</v>
      </c>
      <c r="G174" s="18" t="s">
        <v>1042</v>
      </c>
    </row>
    <row r="175" spans="1:7" ht="51" x14ac:dyDescent="0.2">
      <c r="A175" s="19" t="s">
        <v>1043</v>
      </c>
      <c r="B175" s="15" t="s">
        <v>684</v>
      </c>
      <c r="C175" s="16" t="s">
        <v>1037</v>
      </c>
      <c r="D175" s="16">
        <v>3</v>
      </c>
      <c r="E175" s="17" t="s">
        <v>1044</v>
      </c>
      <c r="F175" s="16" t="e">
        <f>#N/A</f>
        <v>#N/A</v>
      </c>
      <c r="G175" s="18" t="s">
        <v>1045</v>
      </c>
    </row>
    <row r="176" spans="1:7" ht="38.25" x14ac:dyDescent="0.2">
      <c r="A176" s="24" t="s">
        <v>1046</v>
      </c>
      <c r="B176" s="20" t="s">
        <v>684</v>
      </c>
      <c r="C176" s="21" t="s">
        <v>1037</v>
      </c>
      <c r="D176" s="21">
        <v>4</v>
      </c>
      <c r="E176" s="22" t="s">
        <v>1047</v>
      </c>
      <c r="F176" s="21" t="e">
        <f>#N/A</f>
        <v>#N/A</v>
      </c>
      <c r="G176" s="23" t="s">
        <v>1048</v>
      </c>
    </row>
    <row r="177" spans="1:7" ht="24.75" customHeight="1" x14ac:dyDescent="0.2">
      <c r="A177" s="35" t="s">
        <v>1049</v>
      </c>
      <c r="B177" s="36"/>
      <c r="C177" s="36"/>
      <c r="D177" s="36"/>
      <c r="E177" s="37" t="s">
        <v>695</v>
      </c>
      <c r="F177" s="38"/>
      <c r="G177" s="39"/>
    </row>
    <row r="178" spans="1:7" x14ac:dyDescent="0.2">
      <c r="A178" s="40" t="s">
        <v>1050</v>
      </c>
      <c r="B178" s="11" t="s">
        <v>684</v>
      </c>
      <c r="C178" s="12" t="s">
        <v>696</v>
      </c>
      <c r="D178" s="12">
        <v>1</v>
      </c>
      <c r="E178" s="13" t="s">
        <v>1051</v>
      </c>
      <c r="F178" s="12" t="e">
        <f>#N/A</f>
        <v>#N/A</v>
      </c>
      <c r="G178" s="14"/>
    </row>
    <row r="179" spans="1:7" x14ac:dyDescent="0.2">
      <c r="A179" s="19" t="s">
        <v>1052</v>
      </c>
      <c r="B179" s="15" t="s">
        <v>684</v>
      </c>
      <c r="C179" s="16" t="s">
        <v>696</v>
      </c>
      <c r="D179" s="16">
        <v>2</v>
      </c>
      <c r="E179" s="17" t="s">
        <v>1053</v>
      </c>
      <c r="F179" s="16" t="e">
        <f>#N/A</f>
        <v>#N/A</v>
      </c>
      <c r="G179" s="18"/>
    </row>
    <row r="180" spans="1:7" x14ac:dyDescent="0.2">
      <c r="A180" s="19" t="s">
        <v>1054</v>
      </c>
      <c r="B180" s="15" t="s">
        <v>684</v>
      </c>
      <c r="C180" s="16" t="s">
        <v>696</v>
      </c>
      <c r="D180" s="16">
        <v>3</v>
      </c>
      <c r="E180" s="17" t="s">
        <v>1055</v>
      </c>
      <c r="F180" s="16" t="e">
        <f>#N/A</f>
        <v>#N/A</v>
      </c>
      <c r="G180" s="18"/>
    </row>
    <row r="181" spans="1:7" x14ac:dyDescent="0.2">
      <c r="A181" s="19" t="s">
        <v>1056</v>
      </c>
      <c r="B181" s="15" t="s">
        <v>684</v>
      </c>
      <c r="C181" s="16" t="s">
        <v>696</v>
      </c>
      <c r="D181" s="16">
        <v>4</v>
      </c>
      <c r="E181" s="17" t="s">
        <v>1057</v>
      </c>
      <c r="F181" s="16" t="e">
        <f>#N/A</f>
        <v>#N/A</v>
      </c>
      <c r="G181" s="18"/>
    </row>
    <row r="182" spans="1:7" x14ac:dyDescent="0.2">
      <c r="A182" s="19" t="s">
        <v>1058</v>
      </c>
      <c r="B182" s="15" t="s">
        <v>684</v>
      </c>
      <c r="C182" s="16" t="s">
        <v>696</v>
      </c>
      <c r="D182" s="16">
        <v>5</v>
      </c>
      <c r="E182" s="13" t="s">
        <v>1059</v>
      </c>
      <c r="F182" s="16" t="e">
        <f>#N/A</f>
        <v>#N/A</v>
      </c>
      <c r="G182" s="573" t="s">
        <v>1060</v>
      </c>
    </row>
    <row r="183" spans="1:7" x14ac:dyDescent="0.2">
      <c r="A183" s="19" t="s">
        <v>1061</v>
      </c>
      <c r="B183" s="15" t="s">
        <v>684</v>
      </c>
      <c r="C183" s="16" t="s">
        <v>696</v>
      </c>
      <c r="D183" s="16">
        <v>6</v>
      </c>
      <c r="E183" s="17" t="s">
        <v>1062</v>
      </c>
      <c r="F183" s="16" t="e">
        <f>#N/A</f>
        <v>#N/A</v>
      </c>
      <c r="G183" s="574"/>
    </row>
    <row r="184" spans="1:7" x14ac:dyDescent="0.2">
      <c r="A184" s="19" t="s">
        <v>1409</v>
      </c>
      <c r="B184" s="15" t="s">
        <v>684</v>
      </c>
      <c r="C184" s="16" t="s">
        <v>696</v>
      </c>
      <c r="D184" s="16">
        <v>7</v>
      </c>
      <c r="E184" s="17" t="s">
        <v>1063</v>
      </c>
      <c r="F184" s="16" t="e">
        <f>#N/A</f>
        <v>#N/A</v>
      </c>
      <c r="G184" s="18"/>
    </row>
    <row r="185" spans="1:7" x14ac:dyDescent="0.2">
      <c r="A185" s="176" t="s">
        <v>1065</v>
      </c>
      <c r="B185" s="15" t="s">
        <v>684</v>
      </c>
      <c r="C185" s="16" t="s">
        <v>696</v>
      </c>
      <c r="D185" s="16">
        <v>9</v>
      </c>
      <c r="E185" s="13" t="s">
        <v>1064</v>
      </c>
      <c r="F185" s="16" t="e">
        <f>#N/A</f>
        <v>#N/A</v>
      </c>
      <c r="G185" s="18"/>
    </row>
    <row r="186" spans="1:7" ht="67.5" customHeight="1" x14ac:dyDescent="0.2">
      <c r="A186" s="19" t="s">
        <v>1067</v>
      </c>
      <c r="B186" s="15" t="s">
        <v>684</v>
      </c>
      <c r="C186" s="16" t="s">
        <v>696</v>
      </c>
      <c r="D186" s="16">
        <v>11</v>
      </c>
      <c r="E186" s="17" t="s">
        <v>1066</v>
      </c>
      <c r="F186" s="16" t="e">
        <f>#N/A</f>
        <v>#N/A</v>
      </c>
      <c r="G186" s="18" t="s">
        <v>1069</v>
      </c>
    </row>
    <row r="187" spans="1:7" ht="37.5" customHeight="1" x14ac:dyDescent="0.2">
      <c r="A187" s="19" t="s">
        <v>1070</v>
      </c>
      <c r="B187" s="15" t="s">
        <v>684</v>
      </c>
      <c r="C187" s="16" t="s">
        <v>696</v>
      </c>
      <c r="D187" s="16">
        <v>12</v>
      </c>
      <c r="E187" s="17" t="s">
        <v>1068</v>
      </c>
      <c r="F187" s="16" t="e">
        <f>#N/A</f>
        <v>#N/A</v>
      </c>
      <c r="G187" s="573" t="s">
        <v>1072</v>
      </c>
    </row>
    <row r="188" spans="1:7" ht="37.5" customHeight="1" x14ac:dyDescent="0.2">
      <c r="A188" s="24" t="s">
        <v>1073</v>
      </c>
      <c r="B188" s="20" t="s">
        <v>684</v>
      </c>
      <c r="C188" s="21" t="s">
        <v>696</v>
      </c>
      <c r="D188" s="21">
        <v>13</v>
      </c>
      <c r="E188" s="17" t="s">
        <v>1071</v>
      </c>
      <c r="F188" s="21" t="e">
        <f>#N/A</f>
        <v>#N/A</v>
      </c>
      <c r="G188" s="575"/>
    </row>
    <row r="189" spans="1:7" ht="24.75" customHeight="1" x14ac:dyDescent="0.2">
      <c r="A189" s="35" t="s">
        <v>1074</v>
      </c>
      <c r="B189" s="36"/>
      <c r="C189" s="36"/>
      <c r="D189" s="36"/>
      <c r="E189" s="37">
        <v>2.11</v>
      </c>
      <c r="F189" s="38"/>
      <c r="G189" s="39"/>
    </row>
    <row r="190" spans="1:7" x14ac:dyDescent="0.2">
      <c r="A190" s="40" t="s">
        <v>1075</v>
      </c>
      <c r="B190" s="11" t="s">
        <v>684</v>
      </c>
      <c r="C190" s="12" t="s">
        <v>1076</v>
      </c>
      <c r="D190" s="12">
        <v>1</v>
      </c>
      <c r="E190" s="13" t="s">
        <v>1077</v>
      </c>
      <c r="F190" s="12" t="e">
        <f>#N/A</f>
        <v>#N/A</v>
      </c>
      <c r="G190" s="14"/>
    </row>
    <row r="191" spans="1:7" x14ac:dyDescent="0.2">
      <c r="A191" s="176" t="s">
        <v>1078</v>
      </c>
      <c r="B191" s="15" t="s">
        <v>684</v>
      </c>
      <c r="C191" s="16" t="s">
        <v>1076</v>
      </c>
      <c r="D191" s="16">
        <v>2</v>
      </c>
      <c r="E191" s="17" t="s">
        <v>1079</v>
      </c>
      <c r="F191" s="16" t="e">
        <f>#N/A</f>
        <v>#N/A</v>
      </c>
      <c r="G191" s="18" t="s">
        <v>1080</v>
      </c>
    </row>
    <row r="192" spans="1:7" x14ac:dyDescent="0.2">
      <c r="A192" s="176" t="s">
        <v>1081</v>
      </c>
      <c r="B192" s="15" t="s">
        <v>684</v>
      </c>
      <c r="C192" s="16" t="s">
        <v>1076</v>
      </c>
      <c r="D192" s="16">
        <v>3</v>
      </c>
      <c r="E192" s="17" t="s">
        <v>1082</v>
      </c>
      <c r="F192" s="16" t="e">
        <f>#N/A</f>
        <v>#N/A</v>
      </c>
      <c r="G192" s="18"/>
    </row>
    <row r="193" spans="1:7" x14ac:dyDescent="0.2">
      <c r="A193" s="176" t="s">
        <v>1083</v>
      </c>
      <c r="B193" s="15" t="s">
        <v>684</v>
      </c>
      <c r="C193" s="16" t="s">
        <v>1076</v>
      </c>
      <c r="D193" s="16">
        <v>4</v>
      </c>
      <c r="E193" s="17" t="s">
        <v>1084</v>
      </c>
      <c r="F193" s="16" t="e">
        <f>#N/A</f>
        <v>#N/A</v>
      </c>
      <c r="G193" s="18" t="s">
        <v>1085</v>
      </c>
    </row>
    <row r="194" spans="1:7" x14ac:dyDescent="0.2">
      <c r="A194" s="176" t="s">
        <v>1086</v>
      </c>
      <c r="B194" s="15" t="s">
        <v>684</v>
      </c>
      <c r="C194" s="16" t="s">
        <v>1076</v>
      </c>
      <c r="D194" s="16">
        <v>4</v>
      </c>
      <c r="E194" s="13" t="s">
        <v>1088</v>
      </c>
      <c r="F194" s="16" t="e">
        <f>#N/A</f>
        <v>#N/A</v>
      </c>
      <c r="G194" s="18"/>
    </row>
    <row r="195" spans="1:7" x14ac:dyDescent="0.2">
      <c r="A195" s="19" t="s">
        <v>1087</v>
      </c>
      <c r="B195" s="15" t="s">
        <v>684</v>
      </c>
      <c r="C195" s="16" t="s">
        <v>1076</v>
      </c>
      <c r="D195" s="16">
        <v>5</v>
      </c>
      <c r="E195" s="17" t="s">
        <v>1410</v>
      </c>
      <c r="F195" s="16" t="e">
        <f>#N/A</f>
        <v>#N/A</v>
      </c>
      <c r="G195" s="18"/>
    </row>
    <row r="196" spans="1:7" x14ac:dyDescent="0.2">
      <c r="A196" s="176" t="s">
        <v>804</v>
      </c>
      <c r="B196" s="15" t="s">
        <v>684</v>
      </c>
      <c r="C196" s="16" t="s">
        <v>1076</v>
      </c>
      <c r="D196" s="16">
        <v>7</v>
      </c>
      <c r="E196" s="17" t="s">
        <v>1089</v>
      </c>
      <c r="F196" s="16" t="e">
        <f>#N/A</f>
        <v>#N/A</v>
      </c>
      <c r="G196" s="18" t="s">
        <v>786</v>
      </c>
    </row>
    <row r="197" spans="1:7" x14ac:dyDescent="0.2">
      <c r="A197" s="176" t="s">
        <v>1090</v>
      </c>
      <c r="B197" s="15" t="s">
        <v>684</v>
      </c>
      <c r="C197" s="16" t="s">
        <v>1076</v>
      </c>
      <c r="D197" s="16">
        <v>8</v>
      </c>
      <c r="E197" s="17" t="s">
        <v>1091</v>
      </c>
      <c r="F197" s="16" t="e">
        <f>#N/A</f>
        <v>#N/A</v>
      </c>
      <c r="G197" s="18"/>
    </row>
    <row r="198" spans="1:7" x14ac:dyDescent="0.2">
      <c r="A198" s="191" t="s">
        <v>1092</v>
      </c>
      <c r="B198" s="15"/>
      <c r="C198" s="16"/>
      <c r="D198" s="16"/>
      <c r="E198" s="13" t="s">
        <v>1093</v>
      </c>
      <c r="F198" s="16"/>
      <c r="G198" s="18"/>
    </row>
    <row r="199" spans="1:7" x14ac:dyDescent="0.2">
      <c r="A199" s="19" t="s">
        <v>1094</v>
      </c>
      <c r="B199" s="15" t="s">
        <v>684</v>
      </c>
      <c r="C199" s="16" t="s">
        <v>1076</v>
      </c>
      <c r="D199" s="16">
        <v>9</v>
      </c>
      <c r="E199" s="17" t="s">
        <v>1095</v>
      </c>
      <c r="F199" s="16" t="e">
        <f>#N/A</f>
        <v>#N/A</v>
      </c>
      <c r="G199" s="18"/>
    </row>
    <row r="200" spans="1:7" x14ac:dyDescent="0.2">
      <c r="A200" s="19" t="s">
        <v>1096</v>
      </c>
      <c r="B200" s="15" t="s">
        <v>684</v>
      </c>
      <c r="C200" s="16" t="s">
        <v>1076</v>
      </c>
      <c r="D200" s="16">
        <v>10</v>
      </c>
      <c r="E200" s="17" t="s">
        <v>1097</v>
      </c>
      <c r="F200" s="16" t="e">
        <f>#N/A</f>
        <v>#N/A</v>
      </c>
      <c r="G200" s="18"/>
    </row>
    <row r="201" spans="1:7" x14ac:dyDescent="0.2">
      <c r="A201" s="24" t="s">
        <v>1098</v>
      </c>
      <c r="B201" s="20" t="s">
        <v>684</v>
      </c>
      <c r="C201" s="21" t="s">
        <v>1076</v>
      </c>
      <c r="D201" s="21">
        <v>11</v>
      </c>
      <c r="E201" s="17" t="s">
        <v>1099</v>
      </c>
      <c r="F201" s="21" t="e">
        <f>#N/A</f>
        <v>#N/A</v>
      </c>
      <c r="G201" s="23" t="s">
        <v>1100</v>
      </c>
    </row>
    <row r="202" spans="1:7" ht="30" customHeight="1" x14ac:dyDescent="0.2">
      <c r="A202" s="35" t="s">
        <v>1101</v>
      </c>
      <c r="B202" s="36"/>
      <c r="C202" s="36"/>
      <c r="D202" s="36"/>
      <c r="E202" s="37">
        <v>2.12</v>
      </c>
      <c r="F202" s="38"/>
      <c r="G202" s="39"/>
    </row>
    <row r="203" spans="1:7" ht="63.75" x14ac:dyDescent="0.2">
      <c r="A203" s="40" t="s">
        <v>1102</v>
      </c>
      <c r="B203" s="11" t="s">
        <v>684</v>
      </c>
      <c r="C203" s="12" t="s">
        <v>1103</v>
      </c>
      <c r="D203" s="12">
        <v>1</v>
      </c>
      <c r="E203" s="13" t="s">
        <v>1104</v>
      </c>
      <c r="F203" s="12" t="e">
        <f>#N/A</f>
        <v>#N/A</v>
      </c>
      <c r="G203" s="14" t="s">
        <v>1105</v>
      </c>
    </row>
    <row r="204" spans="1:7" ht="63.75" x14ac:dyDescent="0.2">
      <c r="A204" s="19" t="s">
        <v>1106</v>
      </c>
      <c r="B204" s="15" t="s">
        <v>684</v>
      </c>
      <c r="C204" s="16" t="s">
        <v>1103</v>
      </c>
      <c r="D204" s="16">
        <v>2</v>
      </c>
      <c r="E204" s="17" t="s">
        <v>1107</v>
      </c>
      <c r="F204" s="16" t="e">
        <f>#N/A</f>
        <v>#N/A</v>
      </c>
      <c r="G204" s="18" t="s">
        <v>1108</v>
      </c>
    </row>
    <row r="205" spans="1:7" ht="51" x14ac:dyDescent="0.2">
      <c r="A205" s="19" t="s">
        <v>1109</v>
      </c>
      <c r="B205" s="15" t="s">
        <v>684</v>
      </c>
      <c r="C205" s="16" t="s">
        <v>1103</v>
      </c>
      <c r="D205" s="16">
        <v>3</v>
      </c>
      <c r="E205" s="17" t="s">
        <v>1110</v>
      </c>
      <c r="F205" s="16" t="e">
        <f>#N/A</f>
        <v>#N/A</v>
      </c>
      <c r="G205" s="18" t="s">
        <v>1111</v>
      </c>
    </row>
    <row r="206" spans="1:7" ht="76.5" x14ac:dyDescent="0.2">
      <c r="A206" s="19" t="s">
        <v>1112</v>
      </c>
      <c r="B206" s="15" t="s">
        <v>684</v>
      </c>
      <c r="C206" s="16" t="s">
        <v>1103</v>
      </c>
      <c r="D206" s="16">
        <v>4</v>
      </c>
      <c r="E206" s="17" t="s">
        <v>1113</v>
      </c>
      <c r="F206" s="16" t="e">
        <f>#N/A</f>
        <v>#N/A</v>
      </c>
      <c r="G206" s="18" t="s">
        <v>1114</v>
      </c>
    </row>
    <row r="207" spans="1:7" ht="25.5" x14ac:dyDescent="0.2">
      <c r="A207" s="19" t="s">
        <v>1115</v>
      </c>
      <c r="B207" s="15" t="s">
        <v>684</v>
      </c>
      <c r="C207" s="16" t="s">
        <v>1103</v>
      </c>
      <c r="D207" s="16">
        <v>5</v>
      </c>
      <c r="E207" s="17" t="s">
        <v>1116</v>
      </c>
      <c r="F207" s="16" t="e">
        <f>#N/A</f>
        <v>#N/A</v>
      </c>
      <c r="G207" s="18" t="s">
        <v>1117</v>
      </c>
    </row>
    <row r="208" spans="1:7" x14ac:dyDescent="0.2">
      <c r="A208" s="19" t="s">
        <v>1118</v>
      </c>
      <c r="B208" s="15" t="s">
        <v>684</v>
      </c>
      <c r="C208" s="16" t="s">
        <v>1103</v>
      </c>
      <c r="D208" s="16">
        <v>6</v>
      </c>
      <c r="E208" s="17" t="s">
        <v>1119</v>
      </c>
      <c r="F208" s="16" t="e">
        <f>#N/A</f>
        <v>#N/A</v>
      </c>
      <c r="G208" s="18"/>
    </row>
    <row r="209" spans="1:7" x14ac:dyDescent="0.2">
      <c r="A209" s="19" t="s">
        <v>1120</v>
      </c>
      <c r="B209" s="15" t="s">
        <v>684</v>
      </c>
      <c r="C209" s="16" t="s">
        <v>1103</v>
      </c>
      <c r="D209" s="16">
        <v>7</v>
      </c>
      <c r="E209" s="17" t="s">
        <v>1121</v>
      </c>
      <c r="F209" s="16" t="e">
        <f>#N/A</f>
        <v>#N/A</v>
      </c>
      <c r="G209" s="18"/>
    </row>
    <row r="210" spans="1:7" x14ac:dyDescent="0.2">
      <c r="A210" s="19" t="s">
        <v>1122</v>
      </c>
      <c r="B210" s="15" t="s">
        <v>684</v>
      </c>
      <c r="C210" s="16" t="s">
        <v>1103</v>
      </c>
      <c r="D210" s="16">
        <v>8</v>
      </c>
      <c r="E210" s="17" t="s">
        <v>1123</v>
      </c>
      <c r="F210" s="16" t="e">
        <f>#N/A</f>
        <v>#N/A</v>
      </c>
      <c r="G210" s="18"/>
    </row>
    <row r="211" spans="1:7" x14ac:dyDescent="0.2">
      <c r="A211" s="19" t="s">
        <v>1124</v>
      </c>
      <c r="B211" s="15" t="s">
        <v>684</v>
      </c>
      <c r="C211" s="16" t="s">
        <v>1103</v>
      </c>
      <c r="D211" s="16">
        <v>9</v>
      </c>
      <c r="E211" s="17" t="s">
        <v>1125</v>
      </c>
      <c r="F211" s="16" t="e">
        <f>#N/A</f>
        <v>#N/A</v>
      </c>
      <c r="G211" s="18"/>
    </row>
    <row r="212" spans="1:7" x14ac:dyDescent="0.2">
      <c r="A212" s="19" t="s">
        <v>1126</v>
      </c>
      <c r="B212" s="15" t="s">
        <v>684</v>
      </c>
      <c r="C212" s="16" t="s">
        <v>1103</v>
      </c>
      <c r="D212" s="16">
        <v>10</v>
      </c>
      <c r="E212" s="17" t="s">
        <v>1127</v>
      </c>
      <c r="F212" s="16" t="e">
        <f>#N/A</f>
        <v>#N/A</v>
      </c>
      <c r="G212" s="18" t="s">
        <v>1128</v>
      </c>
    </row>
    <row r="213" spans="1:7" x14ac:dyDescent="0.2">
      <c r="A213" s="19" t="s">
        <v>1129</v>
      </c>
      <c r="B213" s="15" t="s">
        <v>684</v>
      </c>
      <c r="C213" s="16" t="s">
        <v>1103</v>
      </c>
      <c r="D213" s="16">
        <v>11</v>
      </c>
      <c r="E213" s="17" t="s">
        <v>1130</v>
      </c>
      <c r="F213" s="16" t="e">
        <f>#N/A</f>
        <v>#N/A</v>
      </c>
      <c r="G213" s="18"/>
    </row>
    <row r="214" spans="1:7" x14ac:dyDescent="0.2">
      <c r="A214" s="19" t="s">
        <v>1131</v>
      </c>
      <c r="B214" s="15" t="s">
        <v>684</v>
      </c>
      <c r="C214" s="16" t="s">
        <v>1103</v>
      </c>
      <c r="D214" s="16">
        <v>12</v>
      </c>
      <c r="E214" s="17" t="s">
        <v>1132</v>
      </c>
      <c r="F214" s="16" t="e">
        <f>#N/A</f>
        <v>#N/A</v>
      </c>
      <c r="G214" s="18"/>
    </row>
    <row r="215" spans="1:7" x14ac:dyDescent="0.2">
      <c r="A215" s="19" t="s">
        <v>1133</v>
      </c>
      <c r="B215" s="15" t="s">
        <v>684</v>
      </c>
      <c r="C215" s="16" t="s">
        <v>1103</v>
      </c>
      <c r="D215" s="16">
        <v>13</v>
      </c>
      <c r="E215" s="17" t="s">
        <v>1134</v>
      </c>
      <c r="F215" s="16" t="e">
        <f>#N/A</f>
        <v>#N/A</v>
      </c>
      <c r="G215" s="18"/>
    </row>
    <row r="216" spans="1:7" x14ac:dyDescent="0.2">
      <c r="A216" s="19" t="s">
        <v>1135</v>
      </c>
      <c r="B216" s="15" t="s">
        <v>684</v>
      </c>
      <c r="C216" s="16" t="s">
        <v>1103</v>
      </c>
      <c r="D216" s="16">
        <v>14</v>
      </c>
      <c r="E216" s="17" t="s">
        <v>1136</v>
      </c>
      <c r="F216" s="16" t="e">
        <f>#N/A</f>
        <v>#N/A</v>
      </c>
      <c r="G216" s="18"/>
    </row>
    <row r="217" spans="1:7" x14ac:dyDescent="0.2">
      <c r="A217" s="19" t="s">
        <v>1137</v>
      </c>
      <c r="B217" s="15" t="s">
        <v>684</v>
      </c>
      <c r="C217" s="16" t="s">
        <v>1103</v>
      </c>
      <c r="D217" s="16">
        <v>15</v>
      </c>
      <c r="E217" s="17" t="s">
        <v>1138</v>
      </c>
      <c r="F217" s="16" t="e">
        <f>#N/A</f>
        <v>#N/A</v>
      </c>
      <c r="G217" s="18"/>
    </row>
    <row r="218" spans="1:7" x14ac:dyDescent="0.2">
      <c r="A218" s="19" t="s">
        <v>1139</v>
      </c>
      <c r="B218" s="15" t="s">
        <v>684</v>
      </c>
      <c r="C218" s="16" t="s">
        <v>1103</v>
      </c>
      <c r="D218" s="16">
        <v>16</v>
      </c>
      <c r="E218" s="17" t="s">
        <v>1140</v>
      </c>
      <c r="F218" s="16" t="e">
        <f>#N/A</f>
        <v>#N/A</v>
      </c>
      <c r="G218" s="18"/>
    </row>
    <row r="219" spans="1:7" x14ac:dyDescent="0.2">
      <c r="A219" s="24" t="s">
        <v>1141</v>
      </c>
      <c r="B219" s="20" t="s">
        <v>684</v>
      </c>
      <c r="C219" s="21" t="s">
        <v>1103</v>
      </c>
      <c r="D219" s="21">
        <v>17</v>
      </c>
      <c r="E219" s="22" t="s">
        <v>1142</v>
      </c>
      <c r="F219" s="21" t="e">
        <f>#N/A</f>
        <v>#N/A</v>
      </c>
      <c r="G219" s="23"/>
    </row>
    <row r="220" spans="1:7" ht="28.5" customHeight="1" x14ac:dyDescent="0.2">
      <c r="A220" s="35" t="s">
        <v>1143</v>
      </c>
      <c r="B220" s="36"/>
      <c r="C220" s="36"/>
      <c r="D220" s="36"/>
      <c r="E220" s="37">
        <v>2.13</v>
      </c>
      <c r="F220" s="38"/>
      <c r="G220" s="39"/>
    </row>
    <row r="221" spans="1:7" ht="63.75" x14ac:dyDescent="0.2">
      <c r="A221" s="40" t="s">
        <v>1144</v>
      </c>
      <c r="B221" s="11" t="s">
        <v>684</v>
      </c>
      <c r="C221" s="12" t="s">
        <v>1145</v>
      </c>
      <c r="D221" s="12">
        <v>1</v>
      </c>
      <c r="E221" s="13" t="s">
        <v>1146</v>
      </c>
      <c r="F221" s="12" t="e">
        <f>#N/A</f>
        <v>#N/A</v>
      </c>
      <c r="G221" s="14" t="s">
        <v>1147</v>
      </c>
    </row>
    <row r="222" spans="1:7" ht="25.5" x14ac:dyDescent="0.2">
      <c r="A222" s="19" t="s">
        <v>1148</v>
      </c>
      <c r="B222" s="15" t="s">
        <v>684</v>
      </c>
      <c r="C222" s="16" t="s">
        <v>1145</v>
      </c>
      <c r="D222" s="16">
        <v>2</v>
      </c>
      <c r="E222" s="17" t="s">
        <v>1149</v>
      </c>
      <c r="F222" s="16" t="e">
        <f>#N/A</f>
        <v>#N/A</v>
      </c>
      <c r="G222" s="18"/>
    </row>
    <row r="223" spans="1:7" ht="89.25" x14ac:dyDescent="0.2">
      <c r="A223" s="19" t="s">
        <v>1150</v>
      </c>
      <c r="B223" s="15" t="s">
        <v>684</v>
      </c>
      <c r="C223" s="16" t="s">
        <v>1145</v>
      </c>
      <c r="D223" s="16">
        <v>3</v>
      </c>
      <c r="E223" s="17" t="s">
        <v>1151</v>
      </c>
      <c r="F223" s="16" t="e">
        <f>#N/A</f>
        <v>#N/A</v>
      </c>
      <c r="G223" s="18" t="s">
        <v>1152</v>
      </c>
    </row>
    <row r="224" spans="1:7" ht="26.25" thickBot="1" x14ac:dyDescent="0.25">
      <c r="A224" s="25" t="s">
        <v>1153</v>
      </c>
      <c r="B224" s="26" t="s">
        <v>684</v>
      </c>
      <c r="C224" s="27" t="s">
        <v>1145</v>
      </c>
      <c r="D224" s="27">
        <v>4</v>
      </c>
      <c r="E224" s="28" t="s">
        <v>1154</v>
      </c>
      <c r="F224" s="27" t="e">
        <f>#N/A</f>
        <v>#N/A</v>
      </c>
      <c r="G224" s="29" t="s">
        <v>1155</v>
      </c>
    </row>
    <row r="225" spans="1:7" ht="13.5" thickBot="1" x14ac:dyDescent="0.25"/>
    <row r="226" spans="1:7" ht="20.25" x14ac:dyDescent="0.2">
      <c r="A226" s="41" t="s">
        <v>1156</v>
      </c>
      <c r="B226" s="42"/>
      <c r="C226" s="42"/>
      <c r="D226" s="42"/>
      <c r="E226" s="43"/>
      <c r="F226" s="42"/>
      <c r="G226" s="44"/>
    </row>
    <row r="227" spans="1:7" ht="26.25" customHeight="1" x14ac:dyDescent="0.2">
      <c r="A227" s="45" t="s">
        <v>1157</v>
      </c>
      <c r="B227" s="46"/>
      <c r="C227" s="46"/>
      <c r="D227" s="46"/>
      <c r="E227" s="47">
        <v>3.01</v>
      </c>
      <c r="F227" s="46"/>
      <c r="G227" s="48"/>
    </row>
    <row r="228" spans="1:7" ht="27.75" customHeight="1" x14ac:dyDescent="0.2">
      <c r="A228" s="40" t="s">
        <v>1158</v>
      </c>
      <c r="B228" s="11" t="s">
        <v>1159</v>
      </c>
      <c r="C228" s="12" t="s">
        <v>1160</v>
      </c>
      <c r="D228" s="12">
        <v>1</v>
      </c>
      <c r="E228" s="13" t="s">
        <v>1161</v>
      </c>
      <c r="F228" s="12" t="e">
        <f>#N/A</f>
        <v>#N/A</v>
      </c>
      <c r="G228" s="14" t="s">
        <v>1162</v>
      </c>
    </row>
    <row r="229" spans="1:7" ht="76.5" x14ac:dyDescent="0.2">
      <c r="A229" s="19" t="s">
        <v>1163</v>
      </c>
      <c r="B229" s="15" t="s">
        <v>1159</v>
      </c>
      <c r="C229" s="16" t="s">
        <v>1160</v>
      </c>
      <c r="D229" s="16">
        <v>2</v>
      </c>
      <c r="E229" s="17" t="s">
        <v>1164</v>
      </c>
      <c r="F229" s="16" t="e">
        <f>#N/A</f>
        <v>#N/A</v>
      </c>
      <c r="G229" s="18" t="s">
        <v>1165</v>
      </c>
    </row>
    <row r="230" spans="1:7" ht="51" x14ac:dyDescent="0.2">
      <c r="A230" s="19" t="s">
        <v>1166</v>
      </c>
      <c r="B230" s="15" t="s">
        <v>1159</v>
      </c>
      <c r="C230" s="16" t="s">
        <v>1160</v>
      </c>
      <c r="D230" s="16">
        <v>3</v>
      </c>
      <c r="E230" s="17" t="s">
        <v>1167</v>
      </c>
      <c r="F230" s="16" t="e">
        <f>#N/A</f>
        <v>#N/A</v>
      </c>
      <c r="G230" s="18" t="s">
        <v>1168</v>
      </c>
    </row>
    <row r="231" spans="1:7" ht="51" x14ac:dyDescent="0.2">
      <c r="A231" s="19" t="s">
        <v>1169</v>
      </c>
      <c r="B231" s="15" t="s">
        <v>1159</v>
      </c>
      <c r="C231" s="16" t="s">
        <v>1160</v>
      </c>
      <c r="D231" s="16">
        <v>4</v>
      </c>
      <c r="E231" s="17" t="s">
        <v>1170</v>
      </c>
      <c r="F231" s="16" t="e">
        <f>#N/A</f>
        <v>#N/A</v>
      </c>
      <c r="G231" s="18" t="s">
        <v>1171</v>
      </c>
    </row>
    <row r="232" spans="1:7" ht="25.5" x14ac:dyDescent="0.2">
      <c r="A232" s="19" t="s">
        <v>1172</v>
      </c>
      <c r="B232" s="15" t="s">
        <v>1159</v>
      </c>
      <c r="C232" s="16" t="s">
        <v>1160</v>
      </c>
      <c r="D232" s="16">
        <v>5</v>
      </c>
      <c r="E232" s="17" t="s">
        <v>1173</v>
      </c>
      <c r="F232" s="16" t="e">
        <f>#N/A</f>
        <v>#N/A</v>
      </c>
      <c r="G232" s="18" t="s">
        <v>1174</v>
      </c>
    </row>
    <row r="233" spans="1:7" ht="25.5" x14ac:dyDescent="0.2">
      <c r="A233" s="19" t="s">
        <v>1175</v>
      </c>
      <c r="B233" s="15" t="s">
        <v>1159</v>
      </c>
      <c r="C233" s="16" t="s">
        <v>1160</v>
      </c>
      <c r="D233" s="16">
        <v>6</v>
      </c>
      <c r="E233" s="17" t="s">
        <v>1176</v>
      </c>
      <c r="F233" s="16" t="e">
        <f>#N/A</f>
        <v>#N/A</v>
      </c>
      <c r="G233" s="18" t="s">
        <v>1177</v>
      </c>
    </row>
    <row r="234" spans="1:7" ht="25.5" x14ac:dyDescent="0.2">
      <c r="A234" s="24" t="s">
        <v>1178</v>
      </c>
      <c r="B234" s="20" t="s">
        <v>1159</v>
      </c>
      <c r="C234" s="21" t="s">
        <v>1160</v>
      </c>
      <c r="D234" s="21">
        <v>7</v>
      </c>
      <c r="E234" s="22" t="s">
        <v>1179</v>
      </c>
      <c r="F234" s="21" t="e">
        <f>#N/A</f>
        <v>#N/A</v>
      </c>
      <c r="G234" s="23" t="s">
        <v>1180</v>
      </c>
    </row>
    <row r="235" spans="1:7" ht="24" customHeight="1" x14ac:dyDescent="0.2">
      <c r="A235" s="45" t="s">
        <v>1181</v>
      </c>
      <c r="B235" s="46"/>
      <c r="C235" s="46"/>
      <c r="D235" s="46"/>
      <c r="E235" s="47">
        <v>3.02</v>
      </c>
      <c r="F235" s="46"/>
      <c r="G235" s="49"/>
    </row>
    <row r="236" spans="1:7" x14ac:dyDescent="0.2">
      <c r="A236" s="181" t="s">
        <v>1182</v>
      </c>
      <c r="B236" s="11" t="s">
        <v>1159</v>
      </c>
      <c r="C236" s="12" t="s">
        <v>1183</v>
      </c>
      <c r="D236" s="12">
        <v>1</v>
      </c>
      <c r="E236" s="13" t="s">
        <v>1184</v>
      </c>
      <c r="F236" s="177" t="e">
        <f>#N/A</f>
        <v>#N/A</v>
      </c>
      <c r="G236" s="14" t="s">
        <v>1185</v>
      </c>
    </row>
    <row r="237" spans="1:7" x14ac:dyDescent="0.2">
      <c r="A237" s="183" t="s">
        <v>1186</v>
      </c>
      <c r="B237" s="20" t="s">
        <v>1159</v>
      </c>
      <c r="C237" s="21" t="s">
        <v>1183</v>
      </c>
      <c r="D237" s="21">
        <v>2</v>
      </c>
      <c r="E237" s="22" t="s">
        <v>1187</v>
      </c>
      <c r="F237" s="184" t="e">
        <f>#N/A</f>
        <v>#N/A</v>
      </c>
      <c r="G237" s="23" t="s">
        <v>1188</v>
      </c>
    </row>
    <row r="238" spans="1:7" ht="24.75" customHeight="1" x14ac:dyDescent="0.2">
      <c r="A238" s="45" t="s">
        <v>1189</v>
      </c>
      <c r="B238" s="46"/>
      <c r="C238" s="46"/>
      <c r="D238" s="46"/>
      <c r="E238" s="47">
        <v>3.03</v>
      </c>
      <c r="F238" s="46"/>
      <c r="G238" s="49"/>
    </row>
    <row r="239" spans="1:7" x14ac:dyDescent="0.2">
      <c r="A239" s="176" t="s">
        <v>1411</v>
      </c>
      <c r="B239" s="15" t="s">
        <v>1159</v>
      </c>
      <c r="C239" s="16" t="s">
        <v>1190</v>
      </c>
      <c r="D239" s="16">
        <v>2</v>
      </c>
      <c r="E239" s="17" t="s">
        <v>1191</v>
      </c>
      <c r="F239" s="178" t="e">
        <f>#N/A</f>
        <v>#N/A</v>
      </c>
      <c r="G239" s="18" t="s">
        <v>1411</v>
      </c>
    </row>
    <row r="240" spans="1:7" x14ac:dyDescent="0.2">
      <c r="A240" s="176" t="s">
        <v>1194</v>
      </c>
      <c r="B240" s="15" t="s">
        <v>1159</v>
      </c>
      <c r="C240" s="16" t="s">
        <v>1190</v>
      </c>
      <c r="D240" s="16">
        <v>4</v>
      </c>
      <c r="E240" s="17" t="s">
        <v>1192</v>
      </c>
      <c r="F240" s="178" t="e">
        <f>#N/A</f>
        <v>#N/A</v>
      </c>
      <c r="G240" s="18" t="s">
        <v>1196</v>
      </c>
    </row>
    <row r="241" spans="1:7" x14ac:dyDescent="0.2">
      <c r="A241" s="176" t="s">
        <v>1197</v>
      </c>
      <c r="B241" s="15" t="s">
        <v>1159</v>
      </c>
      <c r="C241" s="16" t="s">
        <v>1190</v>
      </c>
      <c r="D241" s="16">
        <v>5</v>
      </c>
      <c r="E241" s="17" t="s">
        <v>1193</v>
      </c>
      <c r="F241" s="178" t="e">
        <f>#N/A</f>
        <v>#N/A</v>
      </c>
      <c r="G241" s="18" t="s">
        <v>1199</v>
      </c>
    </row>
    <row r="242" spans="1:7" x14ac:dyDescent="0.2">
      <c r="A242" s="176" t="s">
        <v>1200</v>
      </c>
      <c r="B242" s="15" t="s">
        <v>1159</v>
      </c>
      <c r="C242" s="16" t="s">
        <v>1190</v>
      </c>
      <c r="D242" s="16">
        <v>6</v>
      </c>
      <c r="E242" s="13" t="s">
        <v>1195</v>
      </c>
      <c r="F242" s="178" t="e">
        <f>#N/A</f>
        <v>#N/A</v>
      </c>
      <c r="G242" s="18" t="s">
        <v>1201</v>
      </c>
    </row>
    <row r="243" spans="1:7" x14ac:dyDescent="0.2">
      <c r="A243" s="19" t="s">
        <v>1202</v>
      </c>
      <c r="B243" s="15" t="s">
        <v>1159</v>
      </c>
      <c r="C243" s="16" t="s">
        <v>1190</v>
      </c>
      <c r="D243" s="16">
        <v>7</v>
      </c>
      <c r="E243" s="17" t="s">
        <v>1198</v>
      </c>
      <c r="F243" s="16" t="e">
        <f>#N/A</f>
        <v>#N/A</v>
      </c>
      <c r="G243" s="18"/>
    </row>
    <row r="244" spans="1:7" x14ac:dyDescent="0.2">
      <c r="A244" s="176" t="s">
        <v>1204</v>
      </c>
      <c r="B244" s="15" t="s">
        <v>1159</v>
      </c>
      <c r="C244" s="16" t="s">
        <v>1190</v>
      </c>
      <c r="D244" s="16">
        <v>8</v>
      </c>
      <c r="E244" s="17" t="s">
        <v>651</v>
      </c>
      <c r="F244" s="178" t="e">
        <f>#N/A</f>
        <v>#N/A</v>
      </c>
      <c r="G244" s="18" t="s">
        <v>1206</v>
      </c>
    </row>
    <row r="245" spans="1:7" x14ac:dyDescent="0.2">
      <c r="A245" s="176" t="s">
        <v>1207</v>
      </c>
      <c r="B245" s="15" t="s">
        <v>1159</v>
      </c>
      <c r="C245" s="16" t="s">
        <v>1190</v>
      </c>
      <c r="D245" s="16">
        <v>9</v>
      </c>
      <c r="E245" s="17" t="s">
        <v>1203</v>
      </c>
      <c r="F245" s="178" t="e">
        <f>#N/A</f>
        <v>#N/A</v>
      </c>
      <c r="G245" s="18" t="s">
        <v>1209</v>
      </c>
    </row>
    <row r="246" spans="1:7" x14ac:dyDescent="0.2">
      <c r="A246" s="176" t="s">
        <v>1210</v>
      </c>
      <c r="B246" s="15" t="s">
        <v>1159</v>
      </c>
      <c r="C246" s="16" t="s">
        <v>1190</v>
      </c>
      <c r="D246" s="16">
        <v>10</v>
      </c>
      <c r="E246" s="13" t="s">
        <v>1205</v>
      </c>
      <c r="F246" s="178" t="e">
        <f>#N/A</f>
        <v>#N/A</v>
      </c>
      <c r="G246" s="18" t="s">
        <v>1212</v>
      </c>
    </row>
    <row r="247" spans="1:7" x14ac:dyDescent="0.2">
      <c r="A247" s="19" t="s">
        <v>1213</v>
      </c>
      <c r="B247" s="15" t="s">
        <v>1159</v>
      </c>
      <c r="C247" s="16" t="s">
        <v>1190</v>
      </c>
      <c r="D247" s="16">
        <v>11</v>
      </c>
      <c r="E247" s="17" t="s">
        <v>1208</v>
      </c>
      <c r="F247" s="16" t="e">
        <f>#N/A</f>
        <v>#N/A</v>
      </c>
      <c r="G247" s="18" t="s">
        <v>1215</v>
      </c>
    </row>
    <row r="248" spans="1:7" x14ac:dyDescent="0.2">
      <c r="A248" s="19" t="s">
        <v>1216</v>
      </c>
      <c r="B248" s="15" t="s">
        <v>1159</v>
      </c>
      <c r="C248" s="16" t="s">
        <v>1190</v>
      </c>
      <c r="D248" s="16">
        <v>12</v>
      </c>
      <c r="E248" s="17" t="s">
        <v>1211</v>
      </c>
      <c r="F248" s="16" t="e">
        <f>#N/A</f>
        <v>#N/A</v>
      </c>
      <c r="G248" s="18" t="s">
        <v>1217</v>
      </c>
    </row>
    <row r="249" spans="1:7" x14ac:dyDescent="0.2">
      <c r="A249" s="176" t="s">
        <v>1412</v>
      </c>
      <c r="B249" s="15" t="s">
        <v>1159</v>
      </c>
      <c r="C249" s="16" t="s">
        <v>1190</v>
      </c>
      <c r="D249" s="16">
        <v>13</v>
      </c>
      <c r="E249" s="17" t="s">
        <v>1214</v>
      </c>
      <c r="F249" s="178" t="e">
        <f>#N/A</f>
        <v>#N/A</v>
      </c>
      <c r="G249" s="18" t="s">
        <v>795</v>
      </c>
    </row>
    <row r="250" spans="1:7" ht="24" customHeight="1" x14ac:dyDescent="0.2">
      <c r="A250" s="45" t="s">
        <v>1218</v>
      </c>
      <c r="B250" s="46"/>
      <c r="C250" s="46"/>
      <c r="D250" s="46"/>
      <c r="E250" s="47">
        <v>3.04</v>
      </c>
      <c r="F250" s="46"/>
      <c r="G250" s="49"/>
    </row>
    <row r="251" spans="1:7" x14ac:dyDescent="0.2">
      <c r="A251" s="181" t="s">
        <v>652</v>
      </c>
      <c r="B251" s="11" t="s">
        <v>1159</v>
      </c>
      <c r="C251" s="12" t="s">
        <v>1219</v>
      </c>
      <c r="D251" s="12">
        <v>1</v>
      </c>
      <c r="E251" s="13" t="s">
        <v>653</v>
      </c>
      <c r="F251" s="177" t="e">
        <f>#N/A</f>
        <v>#N/A</v>
      </c>
      <c r="G251" s="14" t="s">
        <v>1220</v>
      </c>
    </row>
    <row r="252" spans="1:7" x14ac:dyDescent="0.2">
      <c r="A252" s="176" t="s">
        <v>1221</v>
      </c>
      <c r="B252" s="15" t="s">
        <v>1159</v>
      </c>
      <c r="C252" s="16" t="s">
        <v>1219</v>
      </c>
      <c r="D252" s="16">
        <v>2</v>
      </c>
      <c r="E252" s="17" t="s">
        <v>1222</v>
      </c>
      <c r="F252" s="178" t="e">
        <f>#N/A</f>
        <v>#N/A</v>
      </c>
      <c r="G252" s="18"/>
    </row>
    <row r="253" spans="1:7" x14ac:dyDescent="0.2">
      <c r="A253" s="176" t="s">
        <v>1223</v>
      </c>
      <c r="B253" s="15" t="s">
        <v>1159</v>
      </c>
      <c r="C253" s="16" t="s">
        <v>1219</v>
      </c>
      <c r="D253" s="16">
        <v>3</v>
      </c>
      <c r="E253" s="17" t="s">
        <v>1224</v>
      </c>
      <c r="F253" s="178" t="e">
        <f>#N/A</f>
        <v>#N/A</v>
      </c>
      <c r="G253" s="18"/>
    </row>
    <row r="254" spans="1:7" x14ac:dyDescent="0.2">
      <c r="A254" s="176" t="s">
        <v>1225</v>
      </c>
      <c r="B254" s="15" t="s">
        <v>1159</v>
      </c>
      <c r="C254" s="16" t="s">
        <v>1219</v>
      </c>
      <c r="D254" s="16">
        <v>4</v>
      </c>
      <c r="E254" s="17" t="s">
        <v>1226</v>
      </c>
      <c r="F254" s="178" t="e">
        <f>#N/A</f>
        <v>#N/A</v>
      </c>
      <c r="G254" s="18"/>
    </row>
    <row r="255" spans="1:7" x14ac:dyDescent="0.2">
      <c r="A255" s="176" t="s">
        <v>1227</v>
      </c>
      <c r="B255" s="15" t="s">
        <v>1159</v>
      </c>
      <c r="C255" s="16" t="s">
        <v>1219</v>
      </c>
      <c r="D255" s="16">
        <v>5</v>
      </c>
      <c r="E255" s="17" t="s">
        <v>1228</v>
      </c>
      <c r="F255" s="178" t="e">
        <f>#N/A</f>
        <v>#N/A</v>
      </c>
      <c r="G255" s="18" t="s">
        <v>1229</v>
      </c>
    </row>
    <row r="256" spans="1:7" x14ac:dyDescent="0.2">
      <c r="A256" s="192" t="s">
        <v>1230</v>
      </c>
      <c r="B256" s="15" t="s">
        <v>1159</v>
      </c>
      <c r="C256" s="16" t="s">
        <v>1219</v>
      </c>
      <c r="D256" s="16">
        <v>6</v>
      </c>
      <c r="E256" s="17" t="s">
        <v>1231</v>
      </c>
      <c r="F256" s="186" t="e">
        <f>#N/A</f>
        <v>#N/A</v>
      </c>
      <c r="G256" s="18" t="s">
        <v>1232</v>
      </c>
    </row>
    <row r="257" spans="1:7" x14ac:dyDescent="0.2">
      <c r="A257" s="176" t="s">
        <v>1233</v>
      </c>
      <c r="B257" s="15" t="s">
        <v>1159</v>
      </c>
      <c r="C257" s="16" t="s">
        <v>1219</v>
      </c>
      <c r="D257" s="16">
        <v>7</v>
      </c>
      <c r="E257" s="17" t="s">
        <v>1234</v>
      </c>
      <c r="F257" s="178" t="e">
        <f>#N/A</f>
        <v>#N/A</v>
      </c>
      <c r="G257" s="18"/>
    </row>
    <row r="258" spans="1:7" ht="25.5" x14ac:dyDescent="0.2">
      <c r="A258" s="192" t="s">
        <v>1235</v>
      </c>
      <c r="B258" s="15" t="s">
        <v>1159</v>
      </c>
      <c r="C258" s="16" t="s">
        <v>1219</v>
      </c>
      <c r="D258" s="16">
        <v>8</v>
      </c>
      <c r="E258" s="17" t="s">
        <v>1236</v>
      </c>
      <c r="F258" s="186" t="e">
        <f>#N/A</f>
        <v>#N/A</v>
      </c>
      <c r="G258" s="18" t="s">
        <v>1237</v>
      </c>
    </row>
    <row r="259" spans="1:7" x14ac:dyDescent="0.2">
      <c r="A259" s="192" t="s">
        <v>1238</v>
      </c>
      <c r="B259" s="15" t="s">
        <v>1159</v>
      </c>
      <c r="C259" s="16" t="s">
        <v>1219</v>
      </c>
      <c r="D259" s="16">
        <v>9</v>
      </c>
      <c r="E259" s="17" t="s">
        <v>1239</v>
      </c>
      <c r="F259" s="186" t="e">
        <f>#N/A</f>
        <v>#N/A</v>
      </c>
      <c r="G259" s="18" t="s">
        <v>1240</v>
      </c>
    </row>
    <row r="260" spans="1:7" x14ac:dyDescent="0.2">
      <c r="A260" s="192" t="s">
        <v>1241</v>
      </c>
      <c r="B260" s="15" t="s">
        <v>1159</v>
      </c>
      <c r="C260" s="16" t="s">
        <v>1219</v>
      </c>
      <c r="D260" s="16">
        <v>10</v>
      </c>
      <c r="E260" s="17" t="s">
        <v>1242</v>
      </c>
      <c r="F260" s="186" t="e">
        <f>#N/A</f>
        <v>#N/A</v>
      </c>
      <c r="G260" s="18" t="s">
        <v>1243</v>
      </c>
    </row>
    <row r="261" spans="1:7" x14ac:dyDescent="0.2">
      <c r="A261" s="176" t="s">
        <v>1244</v>
      </c>
      <c r="B261" s="15" t="s">
        <v>1159</v>
      </c>
      <c r="C261" s="16" t="s">
        <v>1219</v>
      </c>
      <c r="D261" s="16">
        <v>11</v>
      </c>
      <c r="E261" s="17" t="s">
        <v>1245</v>
      </c>
      <c r="F261" s="178" t="e">
        <f>#N/A</f>
        <v>#N/A</v>
      </c>
      <c r="G261" s="18" t="s">
        <v>1246</v>
      </c>
    </row>
    <row r="262" spans="1:7" x14ac:dyDescent="0.2">
      <c r="A262" s="183" t="s">
        <v>1247</v>
      </c>
      <c r="B262" s="20" t="s">
        <v>1159</v>
      </c>
      <c r="C262" s="21" t="s">
        <v>1219</v>
      </c>
      <c r="D262" s="21">
        <v>12</v>
      </c>
      <c r="E262" s="22" t="s">
        <v>1248</v>
      </c>
      <c r="F262" s="184" t="e">
        <f>#N/A</f>
        <v>#N/A</v>
      </c>
      <c r="G262" s="23" t="s">
        <v>1249</v>
      </c>
    </row>
    <row r="263" spans="1:7" ht="27" customHeight="1" x14ac:dyDescent="0.2">
      <c r="A263" s="45" t="s">
        <v>1250</v>
      </c>
      <c r="B263" s="46"/>
      <c r="C263" s="46"/>
      <c r="D263" s="46"/>
      <c r="E263" s="47">
        <v>3.05</v>
      </c>
      <c r="F263" s="46"/>
      <c r="G263" s="49"/>
    </row>
    <row r="264" spans="1:7" ht="38.25" x14ac:dyDescent="0.2">
      <c r="A264" s="176" t="s">
        <v>1251</v>
      </c>
      <c r="B264" s="15" t="s">
        <v>1159</v>
      </c>
      <c r="C264" s="16" t="s">
        <v>1252</v>
      </c>
      <c r="D264" s="16">
        <v>1</v>
      </c>
      <c r="E264" s="17" t="s">
        <v>1253</v>
      </c>
      <c r="F264" s="178" t="e">
        <f>#N/A</f>
        <v>#N/A</v>
      </c>
      <c r="G264" s="18" t="s">
        <v>1254</v>
      </c>
    </row>
    <row r="265" spans="1:7" x14ac:dyDescent="0.2">
      <c r="A265" s="176" t="s">
        <v>1255</v>
      </c>
      <c r="B265" s="15" t="s">
        <v>1159</v>
      </c>
      <c r="C265" s="16" t="s">
        <v>1252</v>
      </c>
      <c r="D265" s="16">
        <v>2</v>
      </c>
      <c r="E265" s="17" t="s">
        <v>1256</v>
      </c>
      <c r="F265" s="178" t="e">
        <f>#N/A</f>
        <v>#N/A</v>
      </c>
      <c r="G265" s="18" t="s">
        <v>1257</v>
      </c>
    </row>
    <row r="266" spans="1:7" ht="25.5" x14ac:dyDescent="0.2">
      <c r="A266" s="176" t="s">
        <v>1258</v>
      </c>
      <c r="B266" s="15"/>
      <c r="C266" s="16"/>
      <c r="D266" s="16"/>
      <c r="E266" s="17" t="s">
        <v>1259</v>
      </c>
      <c r="F266" s="178"/>
      <c r="G266" s="18" t="s">
        <v>1260</v>
      </c>
    </row>
    <row r="267" spans="1:7" x14ac:dyDescent="0.2">
      <c r="A267" s="176" t="s">
        <v>1261</v>
      </c>
      <c r="B267" s="15"/>
      <c r="C267" s="16"/>
      <c r="D267" s="16"/>
      <c r="E267" s="17" t="s">
        <v>1262</v>
      </c>
      <c r="F267" s="178"/>
      <c r="G267" s="18" t="s">
        <v>1263</v>
      </c>
    </row>
    <row r="268" spans="1:7" x14ac:dyDescent="0.2">
      <c r="A268" s="176" t="s">
        <v>1264</v>
      </c>
      <c r="B268" s="15"/>
      <c r="C268" s="16"/>
      <c r="D268" s="16"/>
      <c r="E268" s="17" t="s">
        <v>1265</v>
      </c>
      <c r="F268" s="178"/>
      <c r="G268" s="18" t="s">
        <v>1266</v>
      </c>
    </row>
    <row r="269" spans="1:7" x14ac:dyDescent="0.2">
      <c r="A269" s="176" t="s">
        <v>1267</v>
      </c>
      <c r="B269" s="15"/>
      <c r="C269" s="16"/>
      <c r="D269" s="16"/>
      <c r="E269" s="17" t="s">
        <v>1268</v>
      </c>
      <c r="F269" s="178"/>
      <c r="G269" s="18" t="s">
        <v>1269</v>
      </c>
    </row>
    <row r="270" spans="1:7" x14ac:dyDescent="0.2">
      <c r="A270" s="183" t="s">
        <v>1270</v>
      </c>
      <c r="B270" s="20"/>
      <c r="C270" s="21"/>
      <c r="D270" s="21"/>
      <c r="E270" s="22" t="s">
        <v>1271</v>
      </c>
      <c r="F270" s="184"/>
      <c r="G270" s="23" t="s">
        <v>1272</v>
      </c>
    </row>
    <row r="271" spans="1:7" ht="24.75" customHeight="1" x14ac:dyDescent="0.2">
      <c r="A271" s="45" t="s">
        <v>1273</v>
      </c>
      <c r="B271" s="46"/>
      <c r="C271" s="46"/>
      <c r="D271" s="46"/>
      <c r="E271" s="47">
        <v>3.06</v>
      </c>
      <c r="F271" s="46"/>
      <c r="G271" s="49"/>
    </row>
    <row r="272" spans="1:7" x14ac:dyDescent="0.2">
      <c r="A272" s="40" t="s">
        <v>1274</v>
      </c>
      <c r="B272" s="11" t="s">
        <v>1159</v>
      </c>
      <c r="C272" s="12" t="s">
        <v>1275</v>
      </c>
      <c r="D272" s="12">
        <v>1</v>
      </c>
      <c r="E272" s="13" t="s">
        <v>1276</v>
      </c>
      <c r="F272" s="12" t="e">
        <f>#N/A</f>
        <v>#N/A</v>
      </c>
      <c r="G272" s="14"/>
    </row>
    <row r="273" spans="1:7" ht="51" x14ac:dyDescent="0.2">
      <c r="A273" s="19" t="s">
        <v>1277</v>
      </c>
      <c r="B273" s="15" t="s">
        <v>1159</v>
      </c>
      <c r="C273" s="16" t="s">
        <v>1275</v>
      </c>
      <c r="D273" s="16">
        <v>2</v>
      </c>
      <c r="E273" s="17" t="s">
        <v>1278</v>
      </c>
      <c r="F273" s="16" t="e">
        <f>#N/A</f>
        <v>#N/A</v>
      </c>
      <c r="G273" s="189" t="s">
        <v>1279</v>
      </c>
    </row>
    <row r="274" spans="1:7" ht="63.75" x14ac:dyDescent="0.2">
      <c r="A274" s="183" t="s">
        <v>1280</v>
      </c>
      <c r="B274" s="20" t="s">
        <v>1159</v>
      </c>
      <c r="C274" s="21" t="s">
        <v>1275</v>
      </c>
      <c r="D274" s="21">
        <v>3</v>
      </c>
      <c r="E274" s="22" t="s">
        <v>1281</v>
      </c>
      <c r="F274" s="184" t="e">
        <f>#N/A</f>
        <v>#N/A</v>
      </c>
      <c r="G274" s="23" t="s">
        <v>1282</v>
      </c>
    </row>
    <row r="275" spans="1:7" ht="25.5" customHeight="1" x14ac:dyDescent="0.2">
      <c r="A275" s="45" t="s">
        <v>1283</v>
      </c>
      <c r="B275" s="46"/>
      <c r="C275" s="46"/>
      <c r="D275" s="46"/>
      <c r="E275" s="47">
        <v>3.07</v>
      </c>
      <c r="F275" s="46"/>
      <c r="G275" s="49"/>
    </row>
    <row r="276" spans="1:7" x14ac:dyDescent="0.2">
      <c r="A276" s="181" t="s">
        <v>1284</v>
      </c>
      <c r="B276" s="11" t="s">
        <v>1159</v>
      </c>
      <c r="C276" s="12" t="s">
        <v>1285</v>
      </c>
      <c r="D276" s="12">
        <v>1</v>
      </c>
      <c r="E276" s="13" t="s">
        <v>1286</v>
      </c>
      <c r="F276" s="177" t="e">
        <f>#N/A</f>
        <v>#N/A</v>
      </c>
      <c r="G276" s="14" t="s">
        <v>1287</v>
      </c>
    </row>
    <row r="277" spans="1:7" x14ac:dyDescent="0.2">
      <c r="A277" s="176" t="s">
        <v>1288</v>
      </c>
      <c r="B277" s="15" t="s">
        <v>1159</v>
      </c>
      <c r="C277" s="16" t="s">
        <v>1285</v>
      </c>
      <c r="D277" s="16">
        <v>2</v>
      </c>
      <c r="E277" s="17" t="s">
        <v>1289</v>
      </c>
      <c r="F277" s="178" t="e">
        <f>#N/A</f>
        <v>#N/A</v>
      </c>
      <c r="G277" s="18" t="s">
        <v>1290</v>
      </c>
    </row>
    <row r="278" spans="1:7" x14ac:dyDescent="0.2">
      <c r="A278" s="176" t="s">
        <v>1291</v>
      </c>
      <c r="B278" s="15" t="s">
        <v>1159</v>
      </c>
      <c r="C278" s="16" t="s">
        <v>1285</v>
      </c>
      <c r="D278" s="16">
        <v>3</v>
      </c>
      <c r="E278" s="17" t="s">
        <v>1292</v>
      </c>
      <c r="F278" s="178" t="e">
        <f>#N/A</f>
        <v>#N/A</v>
      </c>
      <c r="G278" s="18" t="s">
        <v>1293</v>
      </c>
    </row>
    <row r="279" spans="1:7" x14ac:dyDescent="0.2">
      <c r="A279" s="176" t="s">
        <v>1294</v>
      </c>
      <c r="B279" s="15" t="s">
        <v>1159</v>
      </c>
      <c r="C279" s="16" t="s">
        <v>1285</v>
      </c>
      <c r="D279" s="16">
        <v>4</v>
      </c>
      <c r="E279" s="17" t="s">
        <v>1295</v>
      </c>
      <c r="F279" s="178" t="e">
        <f>#N/A</f>
        <v>#N/A</v>
      </c>
      <c r="G279" s="18" t="s">
        <v>1296</v>
      </c>
    </row>
    <row r="280" spans="1:7" x14ac:dyDescent="0.2">
      <c r="A280" s="176" t="s">
        <v>1297</v>
      </c>
      <c r="B280" s="15" t="s">
        <v>1159</v>
      </c>
      <c r="C280" s="16" t="s">
        <v>1285</v>
      </c>
      <c r="D280" s="16">
        <v>5</v>
      </c>
      <c r="E280" s="17" t="s">
        <v>1298</v>
      </c>
      <c r="F280" s="178" t="e">
        <f>#N/A</f>
        <v>#N/A</v>
      </c>
      <c r="G280" s="18"/>
    </row>
    <row r="281" spans="1:7" x14ac:dyDescent="0.2">
      <c r="A281" s="176" t="s">
        <v>1299</v>
      </c>
      <c r="B281" s="15"/>
      <c r="C281" s="16"/>
      <c r="D281" s="16"/>
      <c r="E281" s="17" t="s">
        <v>1300</v>
      </c>
      <c r="F281" s="178"/>
      <c r="G281" s="18"/>
    </row>
    <row r="282" spans="1:7" x14ac:dyDescent="0.2">
      <c r="A282" s="176" t="s">
        <v>1301</v>
      </c>
      <c r="B282" s="15" t="s">
        <v>1159</v>
      </c>
      <c r="C282" s="16" t="s">
        <v>1285</v>
      </c>
      <c r="D282" s="16">
        <v>6</v>
      </c>
      <c r="E282" s="13" t="s">
        <v>1302</v>
      </c>
      <c r="F282" s="178" t="e">
        <f>#N/A</f>
        <v>#N/A</v>
      </c>
      <c r="G282" s="18"/>
    </row>
    <row r="283" spans="1:7" x14ac:dyDescent="0.2">
      <c r="A283" s="24" t="s">
        <v>1303</v>
      </c>
      <c r="B283" s="20" t="s">
        <v>1159</v>
      </c>
      <c r="C283" s="21" t="s">
        <v>1285</v>
      </c>
      <c r="D283" s="21">
        <v>7</v>
      </c>
      <c r="E283" s="17" t="s">
        <v>1304</v>
      </c>
      <c r="F283" s="21" t="e">
        <f>#N/A</f>
        <v>#N/A</v>
      </c>
      <c r="G283" s="23"/>
    </row>
    <row r="284" spans="1:7" ht="24.75" customHeight="1" x14ac:dyDescent="0.2">
      <c r="A284" s="45" t="s">
        <v>1305</v>
      </c>
      <c r="B284" s="46"/>
      <c r="C284" s="46"/>
      <c r="D284" s="46"/>
      <c r="E284" s="47">
        <v>3.08</v>
      </c>
      <c r="F284" s="46"/>
      <c r="G284" s="49"/>
    </row>
    <row r="285" spans="1:7" x14ac:dyDescent="0.2">
      <c r="A285" s="181" t="s">
        <v>1306</v>
      </c>
      <c r="B285" s="11" t="s">
        <v>1159</v>
      </c>
      <c r="C285" s="12" t="s">
        <v>1307</v>
      </c>
      <c r="D285" s="12">
        <v>1</v>
      </c>
      <c r="E285" s="13" t="s">
        <v>1308</v>
      </c>
      <c r="F285" s="177" t="e">
        <f>#N/A</f>
        <v>#N/A</v>
      </c>
      <c r="G285" s="14" t="s">
        <v>1309</v>
      </c>
    </row>
    <row r="286" spans="1:7" x14ac:dyDescent="0.2">
      <c r="A286" s="176" t="s">
        <v>1310</v>
      </c>
      <c r="B286" s="15" t="s">
        <v>684</v>
      </c>
      <c r="C286" s="16" t="s">
        <v>908</v>
      </c>
      <c r="D286" s="16">
        <v>10</v>
      </c>
      <c r="E286" s="17" t="s">
        <v>1311</v>
      </c>
      <c r="F286" s="16" t="e">
        <f>#N/A</f>
        <v>#N/A</v>
      </c>
      <c r="G286" s="18" t="s">
        <v>1312</v>
      </c>
    </row>
    <row r="287" spans="1:7" x14ac:dyDescent="0.2">
      <c r="A287" s="176" t="s">
        <v>1313</v>
      </c>
      <c r="B287" s="15" t="s">
        <v>1159</v>
      </c>
      <c r="C287" s="16" t="s">
        <v>1307</v>
      </c>
      <c r="D287" s="16">
        <v>2</v>
      </c>
      <c r="E287" s="17" t="s">
        <v>1314</v>
      </c>
      <c r="F287" s="178" t="e">
        <f>#N/A</f>
        <v>#N/A</v>
      </c>
      <c r="G287" s="18" t="s">
        <v>1315</v>
      </c>
    </row>
    <row r="288" spans="1:7" x14ac:dyDescent="0.2">
      <c r="A288" s="176" t="s">
        <v>1316</v>
      </c>
      <c r="B288" s="15" t="s">
        <v>1159</v>
      </c>
      <c r="C288" s="16" t="s">
        <v>1307</v>
      </c>
      <c r="D288" s="16">
        <v>3</v>
      </c>
      <c r="E288" s="17" t="s">
        <v>1317</v>
      </c>
      <c r="F288" s="178" t="e">
        <f>#N/A</f>
        <v>#N/A</v>
      </c>
      <c r="G288" s="18" t="s">
        <v>1318</v>
      </c>
    </row>
    <row r="289" spans="1:7" x14ac:dyDescent="0.2">
      <c r="A289" s="19" t="s">
        <v>1319</v>
      </c>
      <c r="B289" s="15" t="s">
        <v>1159</v>
      </c>
      <c r="C289" s="16" t="s">
        <v>1307</v>
      </c>
      <c r="D289" s="16">
        <v>4</v>
      </c>
      <c r="E289" s="17" t="s">
        <v>1320</v>
      </c>
      <c r="F289" s="16" t="e">
        <f>#N/A</f>
        <v>#N/A</v>
      </c>
      <c r="G289" s="18"/>
    </row>
    <row r="290" spans="1:7" ht="13.5" thickBot="1" x14ac:dyDescent="0.25">
      <c r="A290" s="179" t="s">
        <v>1321</v>
      </c>
      <c r="B290" s="26" t="s">
        <v>1159</v>
      </c>
      <c r="C290" s="27" t="s">
        <v>1307</v>
      </c>
      <c r="D290" s="27">
        <v>5</v>
      </c>
      <c r="E290" s="28" t="s">
        <v>1322</v>
      </c>
      <c r="F290" s="180" t="e">
        <f>#N/A</f>
        <v>#N/A</v>
      </c>
      <c r="G290" s="29" t="s">
        <v>1323</v>
      </c>
    </row>
  </sheetData>
  <sheetProtection algorithmName="SHA-512" hashValue="F3MOLQdIznxmK4seNVJqEYV8qvS8HHEo4SwrSrQz4sFiAK0+loWsjvjIYRjMTMjrkMLvtgX3dms3mRPwBXIiVw==" saltValue="nFa1sNNXN/IOKc83D9TH9A==" spinCount="100000" sheet="1" autoFilter="0"/>
  <mergeCells count="10">
    <mergeCell ref="G157:G158"/>
    <mergeCell ref="G166:G167"/>
    <mergeCell ref="G182:G183"/>
    <mergeCell ref="G187:G188"/>
    <mergeCell ref="G14:G15"/>
    <mergeCell ref="G19:G23"/>
    <mergeCell ref="G65:G66"/>
    <mergeCell ref="G86:G87"/>
    <mergeCell ref="G96:G98"/>
    <mergeCell ref="G134:G135"/>
  </mergeCells>
  <printOptions horizontalCentered="1"/>
  <pageMargins left="0.55118110236220474" right="0.55118110236220474" top="0.78740157480314965" bottom="0.78740157480314965" header="0.51181102362204722" footer="0.51181102362204722"/>
  <pageSetup paperSize="9" scale="23" fitToHeight="2" orientation="portrait" r:id="rId1"/>
  <headerFooter alignWithMargins="0">
    <oddHeader>&amp;R&amp;A</oddHeader>
  </headerFooter>
  <rowBreaks count="8" manualBreakCount="8">
    <brk id="54" max="6" man="1"/>
    <brk id="92" max="16383" man="1"/>
    <brk id="132" max="16383" man="1"/>
    <brk id="154" max="16383" man="1"/>
    <brk id="176" max="16383" man="1"/>
    <brk id="201" max="16383" man="1"/>
    <brk id="224" max="16383" man="1"/>
    <brk id="2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6DC82-A121-4121-A3DE-F1F6DC9A9F64}">
  <dimension ref="A1:H23"/>
  <sheetViews>
    <sheetView workbookViewId="0"/>
  </sheetViews>
  <sheetFormatPr defaultColWidth="9.28515625" defaultRowHeight="15" x14ac:dyDescent="0.25"/>
  <cols>
    <col min="1" max="1" width="18.7109375" style="95" bestFit="1" customWidth="1"/>
    <col min="2" max="2" width="32.28515625" style="95" bestFit="1" customWidth="1"/>
    <col min="3" max="3" width="22.140625" style="95" bestFit="1" customWidth="1"/>
    <col min="4" max="16384" width="9.28515625" style="95"/>
  </cols>
  <sheetData>
    <row r="1" spans="1:8" x14ac:dyDescent="0.25">
      <c r="A1" s="95" t="s">
        <v>1324</v>
      </c>
      <c r="B1" s="95" t="s">
        <v>1325</v>
      </c>
      <c r="C1" s="95" t="s">
        <v>1326</v>
      </c>
      <c r="D1" s="95" t="s">
        <v>1327</v>
      </c>
      <c r="F1" s="95" t="s">
        <v>1328</v>
      </c>
      <c r="H1" s="95" t="s">
        <v>1328</v>
      </c>
    </row>
    <row r="2" spans="1:8" x14ac:dyDescent="0.25">
      <c r="C2" s="164" t="s">
        <v>1384</v>
      </c>
      <c r="F2" s="95" t="s">
        <v>1329</v>
      </c>
      <c r="H2" s="95" t="s">
        <v>1330</v>
      </c>
    </row>
    <row r="3" spans="1:8" x14ac:dyDescent="0.25">
      <c r="A3" s="95" t="s">
        <v>1331</v>
      </c>
      <c r="B3" s="95" t="s">
        <v>1332</v>
      </c>
      <c r="C3" s="95" t="s">
        <v>1333</v>
      </c>
      <c r="D3" s="95" t="s">
        <v>1334</v>
      </c>
      <c r="H3" s="95" t="s">
        <v>1335</v>
      </c>
    </row>
    <row r="4" spans="1:8" x14ac:dyDescent="0.25">
      <c r="A4" s="95" t="s">
        <v>1336</v>
      </c>
      <c r="B4" s="95" t="s">
        <v>1337</v>
      </c>
      <c r="C4" s="95" t="s">
        <v>149</v>
      </c>
      <c r="D4" s="95" t="s">
        <v>1338</v>
      </c>
      <c r="H4" s="95" t="s">
        <v>1339</v>
      </c>
    </row>
    <row r="5" spans="1:8" x14ac:dyDescent="0.25">
      <c r="A5" s="95" t="s">
        <v>1340</v>
      </c>
      <c r="B5" s="95" t="s">
        <v>1341</v>
      </c>
      <c r="C5" s="95" t="s">
        <v>1342</v>
      </c>
      <c r="H5" s="95" t="s">
        <v>150</v>
      </c>
    </row>
    <row r="6" spans="1:8" x14ac:dyDescent="0.25">
      <c r="A6" s="95" t="s">
        <v>1343</v>
      </c>
      <c r="B6" s="95" t="s">
        <v>1344</v>
      </c>
      <c r="C6" s="95" t="s">
        <v>1345</v>
      </c>
      <c r="H6" s="95" t="s">
        <v>1346</v>
      </c>
    </row>
    <row r="7" spans="1:8" x14ac:dyDescent="0.25">
      <c r="A7" s="95" t="s">
        <v>1347</v>
      </c>
      <c r="B7" s="95" t="s">
        <v>1348</v>
      </c>
      <c r="C7" s="95" t="s">
        <v>1349</v>
      </c>
      <c r="H7" s="95" t="s">
        <v>1350</v>
      </c>
    </row>
    <row r="8" spans="1:8" x14ac:dyDescent="0.25">
      <c r="A8" s="95" t="s">
        <v>1351</v>
      </c>
      <c r="C8" s="95" t="s">
        <v>1352</v>
      </c>
      <c r="H8" s="95" t="s">
        <v>1353</v>
      </c>
    </row>
    <row r="9" spans="1:8" x14ac:dyDescent="0.25">
      <c r="C9" s="95" t="s">
        <v>1354</v>
      </c>
      <c r="H9" s="95" t="s">
        <v>1355</v>
      </c>
    </row>
    <row r="10" spans="1:8" x14ac:dyDescent="0.25">
      <c r="C10" s="95" t="s">
        <v>1356</v>
      </c>
      <c r="H10" s="95" t="s">
        <v>1357</v>
      </c>
    </row>
    <row r="11" spans="1:8" x14ac:dyDescent="0.25">
      <c r="C11" s="95" t="s">
        <v>1358</v>
      </c>
      <c r="H11" s="95" t="s">
        <v>1359</v>
      </c>
    </row>
    <row r="12" spans="1:8" x14ac:dyDescent="0.25">
      <c r="C12" s="95" t="s">
        <v>1360</v>
      </c>
    </row>
    <row r="13" spans="1:8" x14ac:dyDescent="0.25">
      <c r="C13" s="95" t="s">
        <v>1361</v>
      </c>
    </row>
    <row r="17" spans="3:3" x14ac:dyDescent="0.25">
      <c r="C17" s="108" t="s">
        <v>1362</v>
      </c>
    </row>
    <row r="18" spans="3:3" x14ac:dyDescent="0.25">
      <c r="C18" s="95" t="s">
        <v>1363</v>
      </c>
    </row>
    <row r="19" spans="3:3" x14ac:dyDescent="0.25">
      <c r="C19" s="95" t="s">
        <v>1364</v>
      </c>
    </row>
    <row r="20" spans="3:3" x14ac:dyDescent="0.25">
      <c r="C20" s="95" t="s">
        <v>1365</v>
      </c>
    </row>
    <row r="21" spans="3:3" x14ac:dyDescent="0.25">
      <c r="C21" s="95" t="s">
        <v>1366</v>
      </c>
    </row>
    <row r="22" spans="3:3" x14ac:dyDescent="0.25">
      <c r="C22" s="95" t="s">
        <v>1367</v>
      </c>
    </row>
    <row r="23" spans="3:3" x14ac:dyDescent="0.25">
      <c r="C23" s="95" t="s">
        <v>1368</v>
      </c>
    </row>
  </sheetData>
  <sheetProtection algorithmName="SHA-512" hashValue="FNirmCedO2OS25xk/krSqpTwOu8FZrVZXzXHNzbt3n7bn5ct+pUB0CVCSfhBp+87AFUzotOgCZW8wyYTtIY1SQ==" saltValue="6XEzLiXImFbldG6K/BHL0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0935adb-67a1-49c6-b105-91d006251fdb" xsi:nil="true"/>
    <lcf76f155ced4ddcb4097134ff3c332f xmlns="1ed3bab3-3e5a-4c91-8f36-14d4c01ce76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000DBF9E2B44448AF2DBBC01A42E2B" ma:contentTypeVersion="16" ma:contentTypeDescription="Create a new document." ma:contentTypeScope="" ma:versionID="a2522715d5dd6ab6b22915cf3c8962a2">
  <xsd:schema xmlns:xsd="http://www.w3.org/2001/XMLSchema" xmlns:xs="http://www.w3.org/2001/XMLSchema" xmlns:p="http://schemas.microsoft.com/office/2006/metadata/properties" xmlns:ns2="1ed3bab3-3e5a-4c91-8f36-14d4c01ce76a" xmlns:ns3="a0935adb-67a1-49c6-b105-91d006251fdb" targetNamespace="http://schemas.microsoft.com/office/2006/metadata/properties" ma:root="true" ma:fieldsID="d386c2a83c4e9337c2a0cd2a196c7225" ns2:_="" ns3:_="">
    <xsd:import namespace="1ed3bab3-3e5a-4c91-8f36-14d4c01ce76a"/>
    <xsd:import namespace="a0935adb-67a1-49c6-b105-91d006251f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d3bab3-3e5a-4c91-8f36-14d4c01ce7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e15c151-62c2-4ade-a362-bb3085ef90f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935adb-67a1-49c6-b105-91d006251fd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f99e70-7df4-40f2-b784-9055c782fed4}" ma:internalName="TaxCatchAll" ma:showField="CatchAllData" ma:web="a0935adb-67a1-49c6-b105-91d006251f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B8AAC7-8B12-4DC1-938C-B936DA17C4DC}">
  <ds:schemaRefs>
    <ds:schemaRef ds:uri="http://purl.org/dc/elements/1.1/"/>
    <ds:schemaRef ds:uri="http://schemas.microsoft.com/office/2006/metadata/properties"/>
    <ds:schemaRef ds:uri="http://purl.org/dc/terms/"/>
    <ds:schemaRef ds:uri="a0935adb-67a1-49c6-b105-91d006251fdb"/>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1ed3bab3-3e5a-4c91-8f36-14d4c01ce76a"/>
    <ds:schemaRef ds:uri="http://www.w3.org/XML/1998/namespace"/>
  </ds:schemaRefs>
</ds:datastoreItem>
</file>

<file path=customXml/itemProps2.xml><?xml version="1.0" encoding="utf-8"?>
<ds:datastoreItem xmlns:ds="http://schemas.openxmlformats.org/officeDocument/2006/customXml" ds:itemID="{8C3DE341-E3F2-4B09-B9FE-A7F4097B5D4A}">
  <ds:schemaRefs>
    <ds:schemaRef ds:uri="http://schemas.microsoft.com/sharepoint/v3/contenttype/forms"/>
  </ds:schemaRefs>
</ds:datastoreItem>
</file>

<file path=customXml/itemProps3.xml><?xml version="1.0" encoding="utf-8"?>
<ds:datastoreItem xmlns:ds="http://schemas.openxmlformats.org/officeDocument/2006/customXml" ds:itemID="{98C80FFA-1D57-4E91-A4E5-B0CD7B6DCF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d3bab3-3e5a-4c91-8f36-14d4c01ce76a"/>
    <ds:schemaRef ds:uri="a0935adb-67a1-49c6-b105-91d006251f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 &amp; Cover Sheet</vt:lpstr>
      <vt:lpstr>Application Form</vt:lpstr>
      <vt:lpstr>Annex 1</vt:lpstr>
      <vt:lpstr>Tree Species List</vt:lpstr>
      <vt:lpstr>Costs</vt:lpstr>
      <vt:lpstr>Schedule of Works</vt:lpstr>
      <vt:lpstr>Glossary &amp; Definitions</vt:lpstr>
      <vt:lpstr>Dropdowns</vt:lpstr>
      <vt:lpstr>'Application Form'!Print_Area</vt:lpstr>
      <vt:lpstr>Costs!Print_Area</vt:lpstr>
      <vt:lpstr>'Instructions &amp; Cover Sheet'!Print_Area</vt:lpstr>
      <vt:lpstr>Costs!Print_Titles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Lattaway</dc:creator>
  <cp:keywords/>
  <dc:description/>
  <cp:lastModifiedBy>Rob Cleaver (he/him)</cp:lastModifiedBy>
  <cp:revision/>
  <cp:lastPrinted>2023-01-17T11:45:49Z</cp:lastPrinted>
  <dcterms:created xsi:type="dcterms:W3CDTF">2009-01-20T15:38:01Z</dcterms:created>
  <dcterms:modified xsi:type="dcterms:W3CDTF">2023-05-09T10:39:19Z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0x010100CE000DBF9E2B44448AF2DBBC01A42E2B</vt:lpwstr>
  </property>
</Properties>
</file>